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audia.casillas\Desktop\Info Nva Pág\Cuenta Pública 2021\Municipio de Leon\"/>
    </mc:Choice>
  </mc:AlternateContent>
  <bookViews>
    <workbookView xWindow="0" yWindow="0" windowWidth="20490" windowHeight="7605"/>
  </bookViews>
  <sheets>
    <sheet name="Contenido" sheetId="2" r:id="rId1"/>
    <sheet name="Notas a los Edos Financieros" sheetId="1" r:id="rId2"/>
    <sheet name="ESF DIF" sheetId="3" r:id="rId3"/>
    <sheet name="ACT DIF" sheetId="4" r:id="rId4"/>
    <sheet name="VHP DIF" sheetId="5" r:id="rId5"/>
    <sheet name="EFE DIF" sheetId="6" r:id="rId6"/>
    <sheet name="Conciliacion_Ig DIF" sheetId="7" r:id="rId7"/>
    <sheet name="Conciliacion_Eg DIF" sheetId="8" r:id="rId8"/>
    <sheet name="Memoria DIF" sheetId="9" r:id="rId9"/>
    <sheet name="ESF COMUDE" sheetId="10" r:id="rId10"/>
    <sheet name="ACT COMUDE" sheetId="11" r:id="rId11"/>
    <sheet name="VHP COMUDE" sheetId="12" r:id="rId12"/>
    <sheet name="EFE COMUDE" sheetId="13" r:id="rId13"/>
    <sheet name="Conciliacion_Ig COMUDE" sheetId="14" r:id="rId14"/>
    <sheet name="Conciliacion_Eg COMUDE" sheetId="15" r:id="rId15"/>
    <sheet name="Memoria COMUDE" sheetId="16" r:id="rId16"/>
    <sheet name="ESF SAPAL" sheetId="17" r:id="rId17"/>
    <sheet name="ACT SAPAL" sheetId="18" r:id="rId18"/>
    <sheet name="EFE SAPAL" sheetId="19" r:id="rId19"/>
    <sheet name="Conciliacion_Ig SAPAL" sheetId="20" r:id="rId20"/>
    <sheet name="Conciliacion_Eg SAPAL" sheetId="21" r:id="rId21"/>
    <sheet name="Memoria SAPAL" sheetId="22" r:id="rId22"/>
    <sheet name="ESF MUJERES" sheetId="23" r:id="rId23"/>
    <sheet name="ACT MUJERES" sheetId="24" r:id="rId24"/>
    <sheet name="VHP MUJERES" sheetId="25" r:id="rId25"/>
    <sheet name="EFE MUJERES" sheetId="26" r:id="rId26"/>
    <sheet name="Conciliacion_Ig MUJERES" sheetId="27" r:id="rId27"/>
    <sheet name="Conciliacion_Eg MUJERES" sheetId="28" r:id="rId28"/>
    <sheet name="Memoria MUJERES" sheetId="29" r:id="rId29"/>
    <sheet name="ESF  ZOOLOGICO" sheetId="30" r:id="rId30"/>
    <sheet name="ACT ZOOLOGICO" sheetId="31" r:id="rId31"/>
    <sheet name="VHP ZOOLOGICO" sheetId="32" r:id="rId32"/>
    <sheet name="EFE ZOOLOGICO" sheetId="33" r:id="rId33"/>
    <sheet name="Conciliacion_Ig ZOOLOGICO" sheetId="34" r:id="rId34"/>
    <sheet name="Conciliacion_Eg ZOOLOGICO" sheetId="35" r:id="rId35"/>
    <sheet name="Memoria ZOOLOGICO" sheetId="36" r:id="rId36"/>
    <sheet name="ESF FID PROMOCIÓN JUVENIL" sheetId="37" r:id="rId37"/>
    <sheet name="ACT FID PROMOCIÓN JUVENIL" sheetId="38" r:id="rId38"/>
    <sheet name="VHP FID PROMOCIÓN JUVENIL" sheetId="39" r:id="rId39"/>
    <sheet name="EFE FID PROMOCIÓN JUVENIL" sheetId="40" r:id="rId40"/>
    <sheet name="Conciliacion_Ig FID PROM JUVENI" sheetId="41" r:id="rId41"/>
    <sheet name="Conciliacion_Eg FID PROM JUVENI" sheetId="42" r:id="rId42"/>
    <sheet name="Memoria FID PROMOCIÓN JUVEN" sheetId="44" r:id="rId43"/>
    <sheet name="ESF EXPLORA" sheetId="45" r:id="rId44"/>
    <sheet name="ACT EXPLORA" sheetId="46" r:id="rId45"/>
    <sheet name="VHP EXPLORA" sheetId="47" r:id="rId46"/>
    <sheet name="EFE EXPLORA" sheetId="48" r:id="rId47"/>
    <sheet name="Conciliacion_Ig EXPLORA" sheetId="49" r:id="rId48"/>
    <sheet name="Conciliacion_Eg EXPLORA" sheetId="50" r:id="rId49"/>
    <sheet name="Memoria EXPLORA" sheetId="51" r:id="rId50"/>
    <sheet name="ESF ICL" sheetId="52" r:id="rId51"/>
    <sheet name="ACT ICL" sheetId="53" r:id="rId52"/>
    <sheet name="VHP ICL" sheetId="54" r:id="rId53"/>
    <sheet name="EFE ICL" sheetId="55" r:id="rId54"/>
    <sheet name="Conciliacion_Ig ICL" sheetId="56" r:id="rId55"/>
    <sheet name="Conciliacion_Eg ICL" sheetId="57" r:id="rId56"/>
    <sheet name="Memoria ICL" sheetId="58" r:id="rId57"/>
    <sheet name="ESF MUSEO" sheetId="59" r:id="rId58"/>
    <sheet name="ACT MUSEO" sheetId="60" r:id="rId59"/>
    <sheet name="VHP MUSEO" sheetId="61" r:id="rId60"/>
    <sheet name="EFE MUSEO" sheetId="62" r:id="rId61"/>
    <sheet name="Conciliacion_Ig MUSEO" sheetId="63" r:id="rId62"/>
    <sheet name="Conciliacion_Eg MUSEO" sheetId="64" r:id="rId63"/>
    <sheet name="Memoria MUSEO" sheetId="65" r:id="rId64"/>
    <sheet name="ESF FERIA" sheetId="66" r:id="rId65"/>
    <sheet name="ACT FERIA" sheetId="67" r:id="rId66"/>
    <sheet name="VHP FERIA" sheetId="68" r:id="rId67"/>
    <sheet name="EFE FERIA" sheetId="69" r:id="rId68"/>
    <sheet name="Conciliacion_Ig FERIA" sheetId="70" r:id="rId69"/>
    <sheet name="Conciliacion_Eg FERIA" sheetId="71" r:id="rId70"/>
    <sheet name="Memoria FERIA" sheetId="72" r:id="rId71"/>
    <sheet name="ESF IMPLAN" sheetId="73" r:id="rId72"/>
    <sheet name="ACT IMPLAN" sheetId="74" r:id="rId73"/>
    <sheet name="VHP IMPLAN" sheetId="75" r:id="rId74"/>
    <sheet name="EFE IMPLAN" sheetId="76" r:id="rId75"/>
    <sheet name="Conciliacion_Ig IMPLAN" sheetId="77" r:id="rId76"/>
    <sheet name="Conciliacion_Eg IMPLAN" sheetId="78" r:id="rId77"/>
    <sheet name="Memoria IMPLAN" sheetId="79" r:id="rId78"/>
    <sheet name="ESF METROPOLITANO" sheetId="80" r:id="rId79"/>
    <sheet name="ACT METROPOLITANO" sheetId="81" r:id="rId80"/>
    <sheet name="VHP METROPOLITANO" sheetId="82" r:id="rId81"/>
    <sheet name="EFE METRPOLITANO" sheetId="83" r:id="rId82"/>
    <sheet name="Conciliacion_Ig METROPOLITANO" sheetId="84" r:id="rId83"/>
    <sheet name="Conciliacion_Eg METROPOLITANO" sheetId="85" r:id="rId84"/>
    <sheet name="Memoria METROPOLITANO" sheetId="86" r:id="rId85"/>
    <sheet name="ESF IMUVI" sheetId="87" r:id="rId86"/>
    <sheet name="ACT IMUVI" sheetId="88" r:id="rId87"/>
    <sheet name="VHP IMUVI" sheetId="89" r:id="rId88"/>
    <sheet name="EFE IMUVI" sheetId="90" r:id="rId89"/>
    <sheet name="Conciliacion_Ig IMUVI" sheetId="91" r:id="rId90"/>
    <sheet name="Conciliacion_Eg IMUVI" sheetId="92" r:id="rId91"/>
    <sheet name="Memoria IMUVI" sheetId="93" r:id="rId92"/>
    <sheet name="ESF BOMBEROS" sheetId="94" r:id="rId93"/>
    <sheet name="ACT BOMBEROS" sheetId="96" r:id="rId94"/>
    <sheet name="VHP BOMBEROS" sheetId="97" r:id="rId95"/>
    <sheet name="EFE BOMBREROS" sheetId="98" r:id="rId96"/>
    <sheet name="Conciliacion_Ig BOMBEROS" sheetId="99" r:id="rId97"/>
    <sheet name="Conciliacion_Eg BOMBEROS" sheetId="100" r:id="rId98"/>
    <sheet name="Memoria BOMBEROS" sheetId="101" r:id="rId99"/>
    <sheet name="ESF FCI" sheetId="102" r:id="rId100"/>
    <sheet name="ACT FCI" sheetId="103" r:id="rId101"/>
    <sheet name="VHP FCI" sheetId="104" r:id="rId102"/>
    <sheet name="EFE FCI" sheetId="105" r:id="rId103"/>
    <sheet name="Conciliacion_Ig FCI" sheetId="106" r:id="rId104"/>
    <sheet name="Conciliacion_Eg FCI" sheetId="107" r:id="rId105"/>
    <sheet name="Memoria FCI" sheetId="108" r:id="rId106"/>
    <sheet name="ESF FIDOC" sheetId="109" r:id="rId107"/>
    <sheet name="ACT FIDOC" sheetId="110" r:id="rId108"/>
    <sheet name="VHP FIDOC" sheetId="111" r:id="rId109"/>
    <sheet name="EFE FIDOC" sheetId="112" r:id="rId110"/>
    <sheet name="Conciliacion_Ig FIDOC" sheetId="113" r:id="rId111"/>
    <sheet name="Conciliacion_Eg FIDOC" sheetId="114" r:id="rId112"/>
    <sheet name="Memoria FIDOC" sheetId="115" r:id="rId113"/>
    <sheet name="ESF SIAP" sheetId="116" r:id="rId114"/>
    <sheet name="ACT SIAP" sheetId="117" r:id="rId115"/>
    <sheet name="VHP SIAP" sheetId="118" r:id="rId116"/>
    <sheet name="EFE SIAP" sheetId="120" r:id="rId117"/>
    <sheet name="Conciliacion_Ig SIAP" sheetId="121" r:id="rId118"/>
    <sheet name="Conciliacion_Eg SIAP" sheetId="122" r:id="rId119"/>
    <sheet name="Memoria SIAP" sheetId="123" r:id="rId120"/>
    <sheet name="ESF ACADEMIA" sheetId="124" r:id="rId121"/>
    <sheet name="ACT ACADEMIA" sheetId="125" r:id="rId122"/>
    <sheet name="VHP ACADEMIA" sheetId="126" r:id="rId123"/>
    <sheet name="EFE ACADEMIA" sheetId="127" r:id="rId124"/>
    <sheet name="Conciliacion_Ig ACADEMIA" sheetId="128" r:id="rId125"/>
    <sheet name="Conciliacion_Eg ACADEMIA" sheetId="129" r:id="rId126"/>
    <sheet name="Memoria ACADEMIA" sheetId="130" r:id="rId127"/>
    <sheet name="ESF IMJU" sheetId="131" r:id="rId128"/>
    <sheet name="ACT IMJU" sheetId="132" r:id="rId129"/>
    <sheet name="VHP IMJU" sheetId="133" r:id="rId130"/>
    <sheet name="EFE IMJU" sheetId="134" r:id="rId131"/>
    <sheet name="Conciliacion_Ig IMJU" sheetId="135" r:id="rId132"/>
    <sheet name="Conciliacion_Eg IMJU" sheetId="136" r:id="rId133"/>
    <sheet name="Memoria IMJU" sheetId="137" r:id="rId134"/>
  </sheets>
  <externalReferences>
    <externalReference r:id="rId135"/>
  </externalReferences>
  <definedNames>
    <definedName name="_xlnm._FilterDatabase" localSheetId="121" hidden="1">'ACT ACADEMIA'!$A$101:$H$224</definedName>
    <definedName name="_xlnm._FilterDatabase" localSheetId="93" hidden="1">'ACT BOMBEROS'!$A$99:$E$222</definedName>
    <definedName name="_xlnm._FilterDatabase" localSheetId="10" hidden="1">'ACT COMUDE'!$A$97:$H$220</definedName>
    <definedName name="_xlnm._FilterDatabase" localSheetId="3" hidden="1">'ACT DIF'!$A$97:$F$220</definedName>
    <definedName name="_xlnm._FilterDatabase" localSheetId="44" hidden="1">'ACT EXPLORA'!$A$97:$E$220</definedName>
    <definedName name="_xlnm._FilterDatabase" localSheetId="100" hidden="1">'ACT FCI'!$A$97:$E$220</definedName>
    <definedName name="_xlnm._FilterDatabase" localSheetId="65" hidden="1">'ACT FERIA'!$A$97:$E$220</definedName>
    <definedName name="_xlnm._FilterDatabase" localSheetId="37" hidden="1">'ACT FID PROMOCIÓN JUVENIL'!$A$97:$E$220</definedName>
    <definedName name="_xlnm._FilterDatabase" localSheetId="107" hidden="1">'ACT FIDOC'!$A$97:$E$220</definedName>
    <definedName name="_xlnm._FilterDatabase" localSheetId="51" hidden="1">'ACT ICL'!$A$120:$E$317</definedName>
    <definedName name="_xlnm._FilterDatabase" localSheetId="128" hidden="1">'ACT IMJU'!$A$97:$G$220</definedName>
    <definedName name="_xlnm._FilterDatabase" localSheetId="72" hidden="1">'ACT IMPLAN'!$A$97:$E$220</definedName>
    <definedName name="_xlnm._FilterDatabase" localSheetId="86" hidden="1">'ACT IMUVI'!$A$97:$E$220</definedName>
    <definedName name="_xlnm._FilterDatabase" localSheetId="79" hidden="1">'ACT METROPOLITANO'!$A$97:$E$220</definedName>
    <definedName name="_xlnm._FilterDatabase" localSheetId="23" hidden="1">'ACT MUJERES'!$A$97:$E$220</definedName>
    <definedName name="_xlnm._FilterDatabase" localSheetId="58" hidden="1">'ACT MUSEO'!$A$97:$E$220</definedName>
    <definedName name="_xlnm._FilterDatabase" localSheetId="17" hidden="1">'ACT SAPAL'!$A$5:$E$220</definedName>
    <definedName name="_xlnm._FilterDatabase" localSheetId="114" hidden="1">'ACT SIAP'!$A$97:$F$221</definedName>
    <definedName name="_xlnm._FilterDatabase" localSheetId="30" hidden="1">'ACT ZOOLOGICO'!$A$98:$E$221</definedName>
    <definedName name="_xlnm._FilterDatabase" localSheetId="123" hidden="1">'EFE ACADEMIA'!$A$23:$D$47</definedName>
    <definedName name="_xlnm._FilterDatabase" localSheetId="95" hidden="1">'EFE BOMBREROS'!$A$20:$D$42</definedName>
    <definedName name="_xlnm._FilterDatabase" localSheetId="12" hidden="1">'EFE COMUDE'!$A$19:$D$43</definedName>
    <definedName name="_xlnm._FilterDatabase" localSheetId="5" hidden="1">'EFE DIF'!$A$19:$D$43</definedName>
    <definedName name="_xlnm._FilterDatabase" localSheetId="46" hidden="1">'EFE EXPLORA'!$A$19:$D$43</definedName>
    <definedName name="_xlnm._FilterDatabase" localSheetId="102" hidden="1">'EFE FCI'!$A$19:$D$43</definedName>
    <definedName name="_xlnm._FilterDatabase" localSheetId="39" hidden="1">'EFE FID PROMOCIÓN JUVENIL'!$A$19:$D$43</definedName>
    <definedName name="_xlnm._FilterDatabase" localSheetId="109" hidden="1">'EFE FIDOC'!$A$19:$D$43</definedName>
    <definedName name="_xlnm._FilterDatabase" localSheetId="53" hidden="1">'EFE ICL'!$A$41:$D$65</definedName>
    <definedName name="_xlnm._FilterDatabase" localSheetId="130" hidden="1">'EFE IMJU'!$A$19:$D$43</definedName>
    <definedName name="_xlnm._FilterDatabase" localSheetId="74" hidden="1">'EFE IMPLAN'!$A$19:$D$43</definedName>
    <definedName name="_xlnm._FilterDatabase" localSheetId="88" hidden="1">'EFE IMUVI'!$A$19:$D$43</definedName>
    <definedName name="_xlnm._FilterDatabase" localSheetId="81" hidden="1">'EFE METRPOLITANO'!$A$19:$D$43</definedName>
    <definedName name="_xlnm._FilterDatabase" localSheetId="25" hidden="1">'EFE MUJERES'!$A$19:$D$43</definedName>
    <definedName name="_xlnm._FilterDatabase" localSheetId="60" hidden="1">'EFE MUSEO'!$A$19:$D$43</definedName>
    <definedName name="_xlnm._FilterDatabase" localSheetId="18" hidden="1">'EFE SAPAL'!$A$19:$D$43</definedName>
    <definedName name="_xlnm._FilterDatabase" localSheetId="32" hidden="1">'EFE ZOOLOGICO'!$A$19:$D$43</definedName>
    <definedName name="_xlnm._FilterDatabase" localSheetId="120" hidden="1">'ESF ACADEMIA'!$C$1:$C$225</definedName>
    <definedName name="_xlnm._FilterDatabase" localSheetId="16" hidden="1">'ESF SAPAL'!$A$7:$H$142</definedName>
    <definedName name="_xlnm._FilterDatabase" localSheetId="126" hidden="1">'Memoria ACADEMIA'!$F$1:$F$55</definedName>
    <definedName name="_xlnm._FilterDatabase" localSheetId="122" hidden="1">'VHP ACADEMIA'!$C$1:$C$40</definedName>
    <definedName name="_xlnm.Print_Area" localSheetId="121">'ACT ACADEMIA'!$A$1:$E$226</definedName>
    <definedName name="_xlnm.Print_Area" localSheetId="51">'ACT ICL'!$A$1:$E$320</definedName>
    <definedName name="_xlnm.Print_Area" localSheetId="72">'ACT IMPLAN'!$A$1:$E$223</definedName>
    <definedName name="_xlnm.Print_Area" localSheetId="55">'Conciliacion_Eg ICL'!$A$1:$C$41</definedName>
    <definedName name="_xlnm.Print_Area" localSheetId="76">'Conciliacion_Eg IMPLAN'!$A$1:$C$43</definedName>
    <definedName name="_xlnm.Print_Area" localSheetId="62">'Conciliacion_Eg MUSEO'!$A$1:$C$41</definedName>
    <definedName name="_xlnm.Print_Area" localSheetId="124">'Conciliacion_Ig ACADEMIA'!$A$1:$C$22</definedName>
    <definedName name="_xlnm.Print_Area" localSheetId="54">'Conciliacion_Ig ICL'!$A$1:$C$22</definedName>
    <definedName name="_xlnm.Print_Area" localSheetId="75">'Conciliacion_Ig IMPLAN'!$A$1:$C$24</definedName>
    <definedName name="_xlnm.Print_Area" localSheetId="61">'Conciliacion_Ig MUSEO'!$A$1:$C$23</definedName>
    <definedName name="_xlnm.Print_Area" localSheetId="102">'EFE FCI'!$A$1:$E$116</definedName>
    <definedName name="_xlnm.Print_Area" localSheetId="53">'EFE ICL'!$A$1:$E$138</definedName>
    <definedName name="_xlnm.Print_Area" localSheetId="74">'EFE IMPLAN'!$A$1:$E$115</definedName>
    <definedName name="_xlnm.Print_Area" localSheetId="50">'ESF ICL'!$A$1:$H$423</definedName>
    <definedName name="_xlnm.Print_Area" localSheetId="71">'ESF IMPLAN'!$A$1:$H$144</definedName>
    <definedName name="_xlnm.Print_Area" localSheetId="126">'Memoria ACADEMIA'!$A$1:$J$55</definedName>
    <definedName name="_xlnm.Print_Area" localSheetId="56">'Memoria ICL'!$A$1:$J$50</definedName>
    <definedName name="_xlnm.Print_Area" localSheetId="77">'Memoria IMPLAN'!$A$1:$K$50</definedName>
    <definedName name="_xlnm.Print_Area" localSheetId="122">'VHP ACADEMIA'!$A$1:$E$40</definedName>
    <definedName name="_xlnm.Print_Area" localSheetId="52">'VHP ICL'!$A$1:$F$75</definedName>
    <definedName name="_xlnm.Print_Titles" localSheetId="72">'ACT IMPLAN'!$1:$5</definedName>
    <definedName name="_xlnm.Print_Titles" localSheetId="74">'EFE IMPLAN'!$1:$5</definedName>
    <definedName name="_xlnm.Print_Titles" localSheetId="71">'ESF IMPLAN'!$1:$5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12" l="1"/>
  <c r="F41" i="130"/>
  <c r="D32" i="127"/>
  <c r="D100" i="127"/>
  <c r="C100" i="127"/>
  <c r="D106" i="127"/>
  <c r="C106" i="127"/>
  <c r="D75" i="127"/>
  <c r="C75" i="127"/>
  <c r="C66" i="127"/>
  <c r="C32" i="127"/>
  <c r="C37" i="125"/>
  <c r="C103" i="124"/>
  <c r="C30" i="124"/>
  <c r="C29" i="124" s="1"/>
  <c r="C15" i="124"/>
  <c r="C16" i="124"/>
  <c r="C113" i="120" l="1"/>
  <c r="D54" i="116"/>
  <c r="E54" i="116"/>
  <c r="D62" i="112"/>
  <c r="C103" i="109"/>
  <c r="C15" i="105"/>
  <c r="C105" i="102"/>
  <c r="E54" i="102"/>
  <c r="C140" i="94"/>
  <c r="C166" i="94"/>
  <c r="E109" i="94"/>
  <c r="C79" i="94"/>
  <c r="C186" i="88"/>
  <c r="C137" i="88"/>
  <c r="C87" i="88"/>
  <c r="C74" i="88"/>
  <c r="C113" i="83"/>
  <c r="D113" i="83"/>
  <c r="D99" i="81"/>
  <c r="D109" i="81"/>
  <c r="D115" i="81"/>
  <c r="C117" i="60" l="1"/>
  <c r="C107" i="60"/>
  <c r="C100" i="60"/>
  <c r="C99" i="60" s="1"/>
  <c r="C171" i="53" l="1"/>
  <c r="D15" i="48"/>
  <c r="C15" i="48"/>
  <c r="C117" i="46"/>
  <c r="C185" i="46"/>
  <c r="C30" i="136" l="1"/>
  <c r="C7" i="136"/>
  <c r="C39" i="136" s="1"/>
  <c r="C15" i="135"/>
  <c r="C7" i="135"/>
  <c r="D113" i="134"/>
  <c r="C113" i="134"/>
  <c r="D43" i="134"/>
  <c r="C43" i="134"/>
  <c r="D15" i="134"/>
  <c r="C15" i="134"/>
  <c r="D126" i="132"/>
  <c r="D125" i="132"/>
  <c r="D124" i="132"/>
  <c r="D123" i="132"/>
  <c r="D122" i="132"/>
  <c r="D121" i="132"/>
  <c r="D120" i="132"/>
  <c r="D119" i="132"/>
  <c r="D116" i="132"/>
  <c r="D114" i="132"/>
  <c r="D113" i="132"/>
  <c r="D112" i="132"/>
  <c r="D111" i="132"/>
  <c r="D109" i="132"/>
  <c r="D105" i="132"/>
  <c r="D104" i="132"/>
  <c r="D103" i="132"/>
  <c r="D193" i="132"/>
  <c r="D191" i="132"/>
  <c r="D186" i="132"/>
  <c r="D185" i="132"/>
  <c r="D118" i="132"/>
  <c r="D117" i="132"/>
  <c r="D108" i="132"/>
  <c r="D107" i="132"/>
  <c r="D101" i="132"/>
  <c r="D100" i="132"/>
  <c r="D99" i="132"/>
  <c r="D98" i="132"/>
  <c r="F14" i="131"/>
  <c r="G14" i="131" s="1"/>
  <c r="E14" i="131"/>
  <c r="C20" i="135" l="1"/>
  <c r="E41" i="130"/>
  <c r="D41" i="130"/>
  <c r="C41" i="130"/>
  <c r="F24" i="130"/>
  <c r="F23" i="130" s="1"/>
  <c r="E24" i="130"/>
  <c r="E23" i="130" s="1"/>
  <c r="D24" i="130"/>
  <c r="D23" i="130" s="1"/>
  <c r="C24" i="130"/>
  <c r="C23" i="130" s="1"/>
  <c r="F20" i="130"/>
  <c r="F19" i="130" s="1"/>
  <c r="E20" i="130"/>
  <c r="E19" i="130" s="1"/>
  <c r="E8" i="130" s="1"/>
  <c r="D20" i="130"/>
  <c r="D19" i="130" s="1"/>
  <c r="C20" i="130"/>
  <c r="C19" i="130" s="1"/>
  <c r="C30" i="129"/>
  <c r="C7" i="129"/>
  <c r="C15" i="128"/>
  <c r="C7" i="128"/>
  <c r="D107" i="127"/>
  <c r="C107" i="127"/>
  <c r="D97" i="127"/>
  <c r="C97" i="127"/>
  <c r="D88" i="127"/>
  <c r="C88" i="127"/>
  <c r="D86" i="127"/>
  <c r="C86" i="127"/>
  <c r="D84" i="127"/>
  <c r="C84" i="127"/>
  <c r="C78" i="127"/>
  <c r="D66" i="127"/>
  <c r="D47" i="127"/>
  <c r="C47" i="127"/>
  <c r="D11" i="127"/>
  <c r="D19" i="127" s="1"/>
  <c r="C11" i="127"/>
  <c r="D8" i="127"/>
  <c r="C8" i="127"/>
  <c r="C19" i="127" s="1"/>
  <c r="C16" i="126"/>
  <c r="C14" i="126"/>
  <c r="D195" i="125"/>
  <c r="D224" i="125"/>
  <c r="D223" i="125"/>
  <c r="D221" i="125"/>
  <c r="D220" i="125"/>
  <c r="D219" i="125"/>
  <c r="D218" i="125"/>
  <c r="D217" i="125"/>
  <c r="D216" i="125"/>
  <c r="D215" i="125"/>
  <c r="D214" i="125"/>
  <c r="D213" i="125"/>
  <c r="D211" i="125"/>
  <c r="D209" i="125"/>
  <c r="D207" i="125"/>
  <c r="D206" i="125"/>
  <c r="D205" i="125"/>
  <c r="D204" i="125"/>
  <c r="D203" i="125"/>
  <c r="D201" i="125"/>
  <c r="D200" i="125"/>
  <c r="D198" i="125"/>
  <c r="D196" i="125"/>
  <c r="D194" i="125"/>
  <c r="D193" i="125"/>
  <c r="D192" i="125"/>
  <c r="D191" i="125"/>
  <c r="C190" i="125"/>
  <c r="C189" i="125" s="1"/>
  <c r="D188" i="125"/>
  <c r="D187" i="125"/>
  <c r="D186" i="125"/>
  <c r="D185" i="125"/>
  <c r="D184" i="125"/>
  <c r="D183" i="125"/>
  <c r="D182" i="125"/>
  <c r="D181" i="125"/>
  <c r="D180" i="125"/>
  <c r="D179" i="125"/>
  <c r="D178" i="125"/>
  <c r="D177" i="125"/>
  <c r="D176" i="125"/>
  <c r="D175" i="125"/>
  <c r="D173" i="125"/>
  <c r="D172" i="125"/>
  <c r="D171" i="125"/>
  <c r="D170" i="125"/>
  <c r="D169" i="125"/>
  <c r="D168" i="125"/>
  <c r="D167" i="125"/>
  <c r="D166" i="125"/>
  <c r="D165" i="125"/>
  <c r="D163" i="125"/>
  <c r="D162" i="125"/>
  <c r="D161" i="125"/>
  <c r="D160" i="125"/>
  <c r="D159" i="125"/>
  <c r="D158" i="125"/>
  <c r="D157" i="125"/>
  <c r="D156" i="125"/>
  <c r="D155" i="125"/>
  <c r="D154" i="125"/>
  <c r="D153" i="125"/>
  <c r="D152" i="125"/>
  <c r="D151" i="125"/>
  <c r="D150" i="125"/>
  <c r="D149" i="125"/>
  <c r="D148" i="125"/>
  <c r="D147" i="125"/>
  <c r="D146" i="125"/>
  <c r="D145" i="125"/>
  <c r="D144" i="125"/>
  <c r="D143" i="125"/>
  <c r="D142" i="125"/>
  <c r="D141" i="125"/>
  <c r="D140" i="125"/>
  <c r="D139" i="125"/>
  <c r="D138" i="125"/>
  <c r="D137" i="125"/>
  <c r="D136" i="125"/>
  <c r="D135" i="125"/>
  <c r="D134" i="125"/>
  <c r="D133" i="125"/>
  <c r="D132" i="125"/>
  <c r="D127" i="125"/>
  <c r="C121" i="125"/>
  <c r="D125" i="125" s="1"/>
  <c r="D114" i="125"/>
  <c r="D110" i="125"/>
  <c r="D109" i="125"/>
  <c r="D108" i="125"/>
  <c r="D107" i="125"/>
  <c r="D106" i="125"/>
  <c r="D105" i="125"/>
  <c r="C79" i="125"/>
  <c r="C78" i="125" s="1"/>
  <c r="C76" i="125"/>
  <c r="C75" i="125" s="1"/>
  <c r="C8" i="125"/>
  <c r="G188" i="124"/>
  <c r="G187" i="124" s="1"/>
  <c r="F188" i="124"/>
  <c r="F187" i="124" s="1"/>
  <c r="F169" i="124" s="1"/>
  <c r="E188" i="124"/>
  <c r="E187" i="124" s="1"/>
  <c r="D188" i="124"/>
  <c r="D187" i="124" s="1"/>
  <c r="C188" i="124"/>
  <c r="C187" i="124"/>
  <c r="G171" i="124"/>
  <c r="F171" i="124"/>
  <c r="E171" i="124"/>
  <c r="E169" i="124" s="1"/>
  <c r="D171" i="124"/>
  <c r="C171" i="124"/>
  <c r="E144" i="124"/>
  <c r="E143" i="124" s="1"/>
  <c r="E142" i="124" s="1"/>
  <c r="D144" i="124"/>
  <c r="D143" i="124" s="1"/>
  <c r="D142" i="124" s="1"/>
  <c r="C144" i="124"/>
  <c r="C143" i="124" s="1"/>
  <c r="C142" i="124" s="1"/>
  <c r="E137" i="124"/>
  <c r="E136" i="124" s="1"/>
  <c r="E135" i="124" s="1"/>
  <c r="D137" i="124"/>
  <c r="D136" i="124" s="1"/>
  <c r="D135" i="124" s="1"/>
  <c r="C137" i="124"/>
  <c r="C136" i="124" s="1"/>
  <c r="C135" i="124" s="1"/>
  <c r="E123" i="124"/>
  <c r="D123" i="124"/>
  <c r="C123" i="124"/>
  <c r="E120" i="124"/>
  <c r="D120" i="124"/>
  <c r="C120" i="124"/>
  <c r="E116" i="124"/>
  <c r="D116" i="124"/>
  <c r="C116" i="124"/>
  <c r="E114" i="124"/>
  <c r="E113" i="124" s="1"/>
  <c r="D114" i="124"/>
  <c r="D113" i="124" s="1"/>
  <c r="C114" i="124"/>
  <c r="C113" i="124" s="1"/>
  <c r="E109" i="124"/>
  <c r="E108" i="124" s="1"/>
  <c r="D109" i="124"/>
  <c r="D108" i="124" s="1"/>
  <c r="C109" i="124"/>
  <c r="C108" i="124" s="1"/>
  <c r="C102" i="124" s="1"/>
  <c r="E103" i="124"/>
  <c r="D103" i="124"/>
  <c r="E98" i="124"/>
  <c r="E97" i="124" s="1"/>
  <c r="E96" i="124" s="1"/>
  <c r="E95" i="124" s="1"/>
  <c r="E90" i="124" s="1"/>
  <c r="D98" i="124"/>
  <c r="D97" i="124" s="1"/>
  <c r="D96" i="124" s="1"/>
  <c r="D95" i="124" s="1"/>
  <c r="D90" i="124" s="1"/>
  <c r="C98" i="124"/>
  <c r="C97" i="124" s="1"/>
  <c r="C96" i="124" s="1"/>
  <c r="C95" i="124" s="1"/>
  <c r="C90" i="124" s="1"/>
  <c r="C50" i="124"/>
  <c r="C49" i="124" s="1"/>
  <c r="G30" i="124"/>
  <c r="G29" i="124" s="1"/>
  <c r="F30" i="124"/>
  <c r="F29" i="124" s="1"/>
  <c r="E30" i="124"/>
  <c r="E29" i="124" s="1"/>
  <c r="D30" i="124"/>
  <c r="D29" i="124" s="1"/>
  <c r="G24" i="124"/>
  <c r="G23" i="124" s="1"/>
  <c r="F24" i="124"/>
  <c r="F23" i="124" s="1"/>
  <c r="E24" i="124"/>
  <c r="E23" i="124" s="1"/>
  <c r="D24" i="124"/>
  <c r="D23" i="124" s="1"/>
  <c r="C24" i="124"/>
  <c r="C23" i="124" s="1"/>
  <c r="G16" i="124"/>
  <c r="F16" i="124"/>
  <c r="E16" i="124"/>
  <c r="D16" i="124"/>
  <c r="D15" i="124" s="1"/>
  <c r="G15" i="124"/>
  <c r="F15" i="124"/>
  <c r="E15" i="124"/>
  <c r="E14" i="124"/>
  <c r="F14" i="124" s="1"/>
  <c r="G14" i="124" s="1"/>
  <c r="C134" i="124" l="1"/>
  <c r="C39" i="129"/>
  <c r="G169" i="124"/>
  <c r="C65" i="127"/>
  <c r="C169" i="124"/>
  <c r="C20" i="128"/>
  <c r="F8" i="130"/>
  <c r="C8" i="130"/>
  <c r="D8" i="130"/>
  <c r="D65" i="127"/>
  <c r="D52" i="127" s="1"/>
  <c r="C52" i="127"/>
  <c r="D197" i="125"/>
  <c r="D124" i="125"/>
  <c r="D126" i="125"/>
  <c r="D128" i="125"/>
  <c r="D129" i="125"/>
  <c r="D130" i="125"/>
  <c r="D122" i="125"/>
  <c r="D123" i="125"/>
  <c r="D190" i="125"/>
  <c r="C111" i="125"/>
  <c r="C74" i="125"/>
  <c r="C73" i="125" s="1"/>
  <c r="E134" i="124"/>
  <c r="D134" i="124"/>
  <c r="E102" i="124"/>
  <c r="D169" i="124"/>
  <c r="D102" i="124"/>
  <c r="D117" i="127" l="1"/>
  <c r="C104" i="125"/>
  <c r="D117" i="125"/>
  <c r="D116" i="125"/>
  <c r="D115" i="125"/>
  <c r="D113" i="125"/>
  <c r="D112" i="125"/>
  <c r="D120" i="125"/>
  <c r="D118" i="125"/>
  <c r="D119" i="125"/>
  <c r="D104" i="125"/>
  <c r="C103" i="125" l="1"/>
  <c r="C102" i="125" s="1"/>
  <c r="C117" i="127"/>
  <c r="D121" i="125"/>
  <c r="D111" i="125" l="1"/>
  <c r="D189" i="125"/>
  <c r="D102" i="125"/>
  <c r="D103" i="125"/>
  <c r="C30" i="122" l="1"/>
  <c r="C39" i="122" s="1"/>
  <c r="C7" i="122"/>
  <c r="C15" i="121"/>
  <c r="C7" i="121"/>
  <c r="C20" i="121" s="1"/>
  <c r="D43" i="120"/>
  <c r="C43" i="120"/>
  <c r="D217" i="117"/>
  <c r="D216" i="117"/>
  <c r="D208" i="117"/>
  <c r="D189" i="117"/>
  <c r="D193" i="117"/>
  <c r="D186" i="117"/>
  <c r="D126" i="117"/>
  <c r="D125" i="117"/>
  <c r="D124" i="117"/>
  <c r="D123" i="117"/>
  <c r="D122" i="117"/>
  <c r="D121" i="117"/>
  <c r="D120" i="117"/>
  <c r="D119" i="117"/>
  <c r="D118" i="117"/>
  <c r="D116" i="117"/>
  <c r="D114" i="117"/>
  <c r="D113" i="117"/>
  <c r="D112" i="117"/>
  <c r="D111" i="117"/>
  <c r="D110" i="117"/>
  <c r="D109" i="117"/>
  <c r="D108" i="117"/>
  <c r="D107" i="117"/>
  <c r="D102" i="117"/>
  <c r="D100" i="117"/>
  <c r="D99" i="117"/>
  <c r="D98" i="117"/>
  <c r="D220" i="117"/>
  <c r="D219" i="117"/>
  <c r="D218" i="117"/>
  <c r="D215" i="117"/>
  <c r="D214" i="117"/>
  <c r="D213" i="117"/>
  <c r="D212" i="117"/>
  <c r="D211" i="117"/>
  <c r="D210" i="117"/>
  <c r="D209" i="117"/>
  <c r="D207" i="117"/>
  <c r="D206" i="117"/>
  <c r="D205" i="117"/>
  <c r="D204" i="117"/>
  <c r="D203" i="117"/>
  <c r="D202" i="117"/>
  <c r="D201" i="117"/>
  <c r="D200" i="117"/>
  <c r="D199" i="117"/>
  <c r="D198" i="117"/>
  <c r="D197" i="117"/>
  <c r="D196" i="117"/>
  <c r="D195" i="117"/>
  <c r="D194" i="117"/>
  <c r="D192" i="117"/>
  <c r="D191" i="117"/>
  <c r="D190" i="117"/>
  <c r="D188" i="117"/>
  <c r="D187" i="117"/>
  <c r="D185" i="117"/>
  <c r="D184" i="117"/>
  <c r="D183" i="117"/>
  <c r="D182" i="117"/>
  <c r="D181" i="117"/>
  <c r="D180" i="117"/>
  <c r="D179" i="117"/>
  <c r="D178" i="117"/>
  <c r="D177" i="117"/>
  <c r="D176" i="117"/>
  <c r="D175" i="117"/>
  <c r="D174" i="117"/>
  <c r="D173" i="117"/>
  <c r="D172" i="117"/>
  <c r="D171" i="117"/>
  <c r="D170" i="117"/>
  <c r="D169" i="117"/>
  <c r="D168" i="117"/>
  <c r="D167" i="117"/>
  <c r="D166" i="117"/>
  <c r="D165" i="117"/>
  <c r="D164" i="117"/>
  <c r="D163" i="117"/>
  <c r="D162" i="117"/>
  <c r="D161" i="117"/>
  <c r="D160" i="117"/>
  <c r="D159" i="117"/>
  <c r="D158" i="117"/>
  <c r="D157" i="117"/>
  <c r="D156" i="117"/>
  <c r="D155" i="117"/>
  <c r="D154" i="117"/>
  <c r="D153" i="117"/>
  <c r="D152" i="117"/>
  <c r="D151" i="117"/>
  <c r="D150" i="117"/>
  <c r="D149" i="117"/>
  <c r="D148" i="117"/>
  <c r="D147" i="117"/>
  <c r="D146" i="117"/>
  <c r="D145" i="117"/>
  <c r="D144" i="117"/>
  <c r="D143" i="117"/>
  <c r="D142" i="117"/>
  <c r="D141" i="117"/>
  <c r="D140" i="117"/>
  <c r="D139" i="117"/>
  <c r="D138" i="117"/>
  <c r="D137" i="117"/>
  <c r="D136" i="117"/>
  <c r="D135" i="117"/>
  <c r="D134" i="117"/>
  <c r="D133" i="117"/>
  <c r="D132" i="117"/>
  <c r="D131" i="117"/>
  <c r="D130" i="117"/>
  <c r="D129" i="117"/>
  <c r="D128" i="117"/>
  <c r="D127" i="117"/>
  <c r="D117" i="117"/>
  <c r="D115" i="117"/>
  <c r="D106" i="117"/>
  <c r="D105" i="117"/>
  <c r="D104" i="117"/>
  <c r="D103" i="117"/>
  <c r="D101" i="117"/>
  <c r="E14" i="116"/>
  <c r="F14" i="116" s="1"/>
  <c r="G14" i="116" s="1"/>
  <c r="C30" i="114" l="1"/>
  <c r="C7" i="114"/>
  <c r="C39" i="114" s="1"/>
  <c r="C7" i="113"/>
  <c r="C15" i="113"/>
  <c r="D96" i="112"/>
  <c r="C96" i="112"/>
  <c r="C62" i="112"/>
  <c r="D61" i="112"/>
  <c r="D48" i="112" s="1"/>
  <c r="D113" i="112" s="1"/>
  <c r="C61" i="112"/>
  <c r="D43" i="112"/>
  <c r="C43" i="112"/>
  <c r="D15" i="112"/>
  <c r="D194" i="110"/>
  <c r="D193" i="110"/>
  <c r="D191" i="110"/>
  <c r="D186" i="110"/>
  <c r="D138" i="110"/>
  <c r="D137" i="110"/>
  <c r="D126" i="110"/>
  <c r="D125" i="110"/>
  <c r="D124" i="110"/>
  <c r="D123" i="110"/>
  <c r="D122" i="110"/>
  <c r="D121" i="110"/>
  <c r="D120" i="110"/>
  <c r="D118" i="110"/>
  <c r="D117" i="110"/>
  <c r="D116" i="110"/>
  <c r="D114" i="110"/>
  <c r="D113" i="110"/>
  <c r="D112" i="110"/>
  <c r="D111" i="110"/>
  <c r="D109" i="110"/>
  <c r="D108" i="110"/>
  <c r="D107" i="110"/>
  <c r="D105" i="110"/>
  <c r="D104" i="110"/>
  <c r="D103" i="110"/>
  <c r="D101" i="110"/>
  <c r="D100" i="110"/>
  <c r="D220" i="110"/>
  <c r="D219" i="110"/>
  <c r="D218" i="110"/>
  <c r="D217" i="110"/>
  <c r="D216" i="110"/>
  <c r="D215" i="110"/>
  <c r="D214" i="110"/>
  <c r="D213" i="110"/>
  <c r="D212" i="110"/>
  <c r="D211" i="110"/>
  <c r="D210" i="110"/>
  <c r="D209" i="110"/>
  <c r="D208" i="110"/>
  <c r="D207" i="110"/>
  <c r="D206" i="110"/>
  <c r="D205" i="110"/>
  <c r="D204" i="110"/>
  <c r="D203" i="110"/>
  <c r="D202" i="110"/>
  <c r="D201" i="110"/>
  <c r="D200" i="110"/>
  <c r="D199" i="110"/>
  <c r="D198" i="110"/>
  <c r="D197" i="110"/>
  <c r="D196" i="110"/>
  <c r="D195" i="110"/>
  <c r="D192" i="110"/>
  <c r="D190" i="110"/>
  <c r="D189" i="110"/>
  <c r="D188" i="110"/>
  <c r="D187" i="110"/>
  <c r="D185" i="110"/>
  <c r="D184" i="110"/>
  <c r="D183" i="110"/>
  <c r="D182" i="110"/>
  <c r="D181" i="110"/>
  <c r="D180" i="110"/>
  <c r="D179" i="110"/>
  <c r="D178" i="110"/>
  <c r="D177" i="110"/>
  <c r="D176" i="110"/>
  <c r="D175" i="110"/>
  <c r="D174" i="110"/>
  <c r="D173" i="110"/>
  <c r="D172" i="110"/>
  <c r="D171" i="110"/>
  <c r="D170" i="110"/>
  <c r="D169" i="110"/>
  <c r="D168" i="110"/>
  <c r="D167" i="110"/>
  <c r="D166" i="110"/>
  <c r="D165" i="110"/>
  <c r="D164" i="110"/>
  <c r="D163" i="110"/>
  <c r="D162" i="110"/>
  <c r="D161" i="110"/>
  <c r="D160" i="110"/>
  <c r="D159" i="110"/>
  <c r="D158" i="110"/>
  <c r="D157" i="110"/>
  <c r="D156" i="110"/>
  <c r="D155" i="110"/>
  <c r="D154" i="110"/>
  <c r="D153" i="110"/>
  <c r="D152" i="110"/>
  <c r="D151" i="110"/>
  <c r="D150" i="110"/>
  <c r="D149" i="110"/>
  <c r="D148" i="110"/>
  <c r="D147" i="110"/>
  <c r="D146" i="110"/>
  <c r="D145" i="110"/>
  <c r="D144" i="110"/>
  <c r="D143" i="110"/>
  <c r="D142" i="110"/>
  <c r="D141" i="110"/>
  <c r="D140" i="110"/>
  <c r="D139" i="110"/>
  <c r="D136" i="110"/>
  <c r="D135" i="110"/>
  <c r="D134" i="110"/>
  <c r="D133" i="110"/>
  <c r="D132" i="110"/>
  <c r="D131" i="110"/>
  <c r="D130" i="110"/>
  <c r="D129" i="110"/>
  <c r="D128" i="110"/>
  <c r="D127" i="110"/>
  <c r="D119" i="110"/>
  <c r="D115" i="110"/>
  <c r="D110" i="110"/>
  <c r="D106" i="110"/>
  <c r="D102" i="110"/>
  <c r="D99" i="110"/>
  <c r="D98" i="110"/>
  <c r="E112" i="109"/>
  <c r="E110" i="109"/>
  <c r="D110" i="109"/>
  <c r="G103" i="109"/>
  <c r="F103" i="109"/>
  <c r="D103" i="109"/>
  <c r="D74" i="109"/>
  <c r="E62" i="109"/>
  <c r="D62" i="109"/>
  <c r="E14" i="109"/>
  <c r="F14" i="109" s="1"/>
  <c r="G14" i="109" s="1"/>
  <c r="C20" i="113" l="1"/>
  <c r="E103" i="109"/>
  <c r="C48" i="112"/>
  <c r="C113" i="112" s="1"/>
  <c r="C30" i="107"/>
  <c r="C7" i="107"/>
  <c r="C39" i="107" s="1"/>
  <c r="C15" i="106"/>
  <c r="C20" i="106" s="1"/>
  <c r="D61" i="105"/>
  <c r="D48" i="105" s="1"/>
  <c r="D113" i="105" s="1"/>
  <c r="C61" i="105"/>
  <c r="C48" i="105" s="1"/>
  <c r="C113" i="105" s="1"/>
  <c r="D43" i="105"/>
  <c r="C43" i="105"/>
  <c r="D15" i="105"/>
  <c r="D193" i="103"/>
  <c r="D191" i="103"/>
  <c r="D186" i="103"/>
  <c r="D185" i="103"/>
  <c r="D126" i="103"/>
  <c r="D125" i="103"/>
  <c r="D124" i="103"/>
  <c r="D122" i="103"/>
  <c r="D121" i="103"/>
  <c r="D120" i="103"/>
  <c r="D118" i="103"/>
  <c r="D117" i="103"/>
  <c r="D116" i="103"/>
  <c r="D114" i="103"/>
  <c r="D113" i="103"/>
  <c r="D108" i="103"/>
  <c r="D107" i="103"/>
  <c r="D105" i="103"/>
  <c r="D104" i="103"/>
  <c r="D103" i="103"/>
  <c r="D101" i="103"/>
  <c r="D100" i="103"/>
  <c r="D98" i="103"/>
  <c r="D99" i="103"/>
  <c r="C73" i="103"/>
  <c r="D112" i="102"/>
  <c r="D105" i="102"/>
  <c r="D82" i="102"/>
  <c r="C82" i="102"/>
  <c r="E76" i="102"/>
  <c r="D76" i="102"/>
  <c r="C76" i="102"/>
  <c r="E62" i="102"/>
  <c r="D62" i="102"/>
  <c r="C62" i="102"/>
  <c r="C54" i="102"/>
  <c r="E14" i="102"/>
  <c r="F14" i="102" s="1"/>
  <c r="G14" i="102" s="1"/>
  <c r="C30" i="100" l="1"/>
  <c r="C7" i="100"/>
  <c r="C39" i="100" s="1"/>
  <c r="C15" i="99"/>
  <c r="C7" i="99"/>
  <c r="D116" i="98"/>
  <c r="C116" i="98"/>
  <c r="D110" i="98"/>
  <c r="C110" i="98"/>
  <c r="D107" i="98"/>
  <c r="C107" i="98"/>
  <c r="D75" i="98"/>
  <c r="D62" i="98" s="1"/>
  <c r="C75" i="98"/>
  <c r="D51" i="98"/>
  <c r="C51" i="98"/>
  <c r="D42" i="98"/>
  <c r="C42" i="98"/>
  <c r="D17" i="98"/>
  <c r="D16" i="98" s="1"/>
  <c r="D15" i="98" s="1"/>
  <c r="C17" i="98"/>
  <c r="C16" i="98"/>
  <c r="C15" i="98" s="1"/>
  <c r="D9" i="98"/>
  <c r="D8" i="98" s="1"/>
  <c r="D29" i="98" s="1"/>
  <c r="C9" i="98"/>
  <c r="C8" i="98" s="1"/>
  <c r="C15" i="97"/>
  <c r="D221" i="96"/>
  <c r="D220" i="96" s="1"/>
  <c r="D210" i="96"/>
  <c r="D208" i="96"/>
  <c r="D206" i="96"/>
  <c r="D200" i="96"/>
  <c r="D197" i="96"/>
  <c r="D193" i="96"/>
  <c r="D188" i="96" s="1"/>
  <c r="D187" i="96" s="1"/>
  <c r="C188" i="96"/>
  <c r="C187" i="96" s="1"/>
  <c r="D184" i="96"/>
  <c r="D182" i="96"/>
  <c r="D179" i="96"/>
  <c r="D176" i="96"/>
  <c r="D173" i="96"/>
  <c r="D172" i="96" s="1"/>
  <c r="D162" i="96"/>
  <c r="D159" i="96"/>
  <c r="D153" i="96"/>
  <c r="D151" i="96"/>
  <c r="D148" i="96"/>
  <c r="D144" i="96"/>
  <c r="D139" i="96"/>
  <c r="D136" i="96"/>
  <c r="D133" i="96"/>
  <c r="D129" i="96"/>
  <c r="D119" i="96"/>
  <c r="C119" i="96"/>
  <c r="D109" i="96"/>
  <c r="C109" i="96"/>
  <c r="D102" i="96"/>
  <c r="C102" i="96"/>
  <c r="C76" i="96"/>
  <c r="C75" i="96" s="1"/>
  <c r="C74" i="96" s="1"/>
  <c r="C73" i="96" s="1"/>
  <c r="C65" i="96"/>
  <c r="C58" i="96" s="1"/>
  <c r="C46" i="96"/>
  <c r="C8" i="96" s="1"/>
  <c r="G166" i="94"/>
  <c r="G165" i="94" s="1"/>
  <c r="G164" i="94" s="1"/>
  <c r="G161" i="94" s="1"/>
  <c r="F166" i="94"/>
  <c r="F165" i="94" s="1"/>
  <c r="F164" i="94" s="1"/>
  <c r="F161" i="94" s="1"/>
  <c r="E166" i="94"/>
  <c r="E165" i="94" s="1"/>
  <c r="E164" i="94" s="1"/>
  <c r="E161" i="94" s="1"/>
  <c r="D166" i="94"/>
  <c r="C165" i="94"/>
  <c r="C164" i="94" s="1"/>
  <c r="C161" i="94" s="1"/>
  <c r="D165" i="94"/>
  <c r="D164" i="94" s="1"/>
  <c r="D161" i="94" s="1"/>
  <c r="G156" i="94"/>
  <c r="F156" i="94"/>
  <c r="E156" i="94"/>
  <c r="D156" i="94"/>
  <c r="C156" i="94"/>
  <c r="G150" i="94"/>
  <c r="F150" i="94"/>
  <c r="E150" i="94"/>
  <c r="D150" i="94"/>
  <c r="C150" i="94"/>
  <c r="C149" i="94" s="1"/>
  <c r="C138" i="94" s="1"/>
  <c r="E149" i="94"/>
  <c r="E138" i="94" s="1"/>
  <c r="G140" i="94"/>
  <c r="F140" i="94"/>
  <c r="E140" i="94"/>
  <c r="D140" i="94"/>
  <c r="E112" i="94"/>
  <c r="D112" i="94"/>
  <c r="C112" i="94"/>
  <c r="D109" i="94"/>
  <c r="C109" i="94"/>
  <c r="E107" i="94"/>
  <c r="D107" i="94"/>
  <c r="C107" i="94"/>
  <c r="E96" i="94"/>
  <c r="D96" i="94"/>
  <c r="C96" i="94"/>
  <c r="E94" i="94"/>
  <c r="D94" i="94"/>
  <c r="C94" i="94"/>
  <c r="E91" i="94"/>
  <c r="D91" i="94"/>
  <c r="C91" i="94"/>
  <c r="E88" i="94"/>
  <c r="D88" i="94"/>
  <c r="C88" i="94"/>
  <c r="E84" i="94"/>
  <c r="D84" i="94"/>
  <c r="C84" i="94"/>
  <c r="E79" i="94"/>
  <c r="D79" i="94"/>
  <c r="E71" i="94"/>
  <c r="D71" i="94"/>
  <c r="C71" i="94"/>
  <c r="H68" i="94"/>
  <c r="G68" i="94"/>
  <c r="F68" i="94"/>
  <c r="E68" i="94"/>
  <c r="D68" i="94"/>
  <c r="C68" i="94"/>
  <c r="G36" i="94"/>
  <c r="G35" i="94" s="1"/>
  <c r="F36" i="94"/>
  <c r="F35" i="94" s="1"/>
  <c r="E36" i="94"/>
  <c r="E35" i="94" s="1"/>
  <c r="D36" i="94"/>
  <c r="C36" i="94"/>
  <c r="C35" i="94" s="1"/>
  <c r="D35" i="94"/>
  <c r="D23" i="94"/>
  <c r="C23" i="94"/>
  <c r="C16" i="94"/>
  <c r="C15" i="94" s="1"/>
  <c r="D149" i="94" l="1"/>
  <c r="C29" i="98"/>
  <c r="C106" i="94"/>
  <c r="C101" i="96"/>
  <c r="G149" i="94"/>
  <c r="C62" i="98"/>
  <c r="C127" i="98" s="1"/>
  <c r="C67" i="94"/>
  <c r="D138" i="94"/>
  <c r="E106" i="94"/>
  <c r="C20" i="99"/>
  <c r="D127" i="98"/>
  <c r="D101" i="96"/>
  <c r="D100" i="96" s="1"/>
  <c r="C100" i="96"/>
  <c r="C78" i="94"/>
  <c r="D106" i="94"/>
  <c r="F149" i="94"/>
  <c r="D78" i="94"/>
  <c r="E78" i="94"/>
  <c r="F138" i="94"/>
  <c r="G138" i="94"/>
  <c r="F47" i="93" l="1"/>
  <c r="F46" i="93"/>
  <c r="F45" i="93"/>
  <c r="F44" i="93"/>
  <c r="F43" i="93"/>
  <c r="F42" i="93"/>
  <c r="F41" i="93"/>
  <c r="F40" i="93"/>
  <c r="F39" i="93"/>
  <c r="F38" i="93"/>
  <c r="F37" i="93"/>
  <c r="F36" i="93"/>
  <c r="C30" i="92"/>
  <c r="C7" i="92"/>
  <c r="C39" i="92" s="1"/>
  <c r="C15" i="91"/>
  <c r="C7" i="91"/>
  <c r="D113" i="90"/>
  <c r="C103" i="90"/>
  <c r="C102" i="90" s="1"/>
  <c r="C96" i="90"/>
  <c r="C94" i="90"/>
  <c r="C93" i="90" s="1"/>
  <c r="C84" i="90"/>
  <c r="C82" i="90"/>
  <c r="C80" i="90"/>
  <c r="C74" i="90"/>
  <c r="C71" i="90"/>
  <c r="C62" i="90"/>
  <c r="C61" i="90" s="1"/>
  <c r="C58" i="90"/>
  <c r="C56" i="90"/>
  <c r="C54" i="90"/>
  <c r="C52" i="90"/>
  <c r="C50" i="90"/>
  <c r="D37" i="90"/>
  <c r="C37" i="90"/>
  <c r="D28" i="90"/>
  <c r="C28" i="90"/>
  <c r="D20" i="90"/>
  <c r="D43" i="90" s="1"/>
  <c r="C20" i="90"/>
  <c r="C43" i="90" s="1"/>
  <c r="D15" i="90"/>
  <c r="C15" i="90"/>
  <c r="D213" i="88"/>
  <c r="D212" i="88"/>
  <c r="D211" i="88"/>
  <c r="D200" i="88"/>
  <c r="D197" i="88"/>
  <c r="D196" i="88"/>
  <c r="D194" i="88"/>
  <c r="D193" i="88"/>
  <c r="D192" i="88"/>
  <c r="D191" i="88"/>
  <c r="D190" i="88"/>
  <c r="D189" i="88"/>
  <c r="D188" i="88"/>
  <c r="D187" i="88"/>
  <c r="D141" i="88"/>
  <c r="D140" i="88"/>
  <c r="D139" i="88"/>
  <c r="D138" i="88"/>
  <c r="D123" i="88"/>
  <c r="D116" i="88"/>
  <c r="D115" i="88"/>
  <c r="D114" i="88"/>
  <c r="D108" i="88"/>
  <c r="D106" i="88"/>
  <c r="D102" i="88"/>
  <c r="C25" i="89"/>
  <c r="C21" i="89"/>
  <c r="C16" i="89"/>
  <c r="C218" i="88"/>
  <c r="C208" i="88"/>
  <c r="D210" i="88" s="1"/>
  <c r="C206" i="88"/>
  <c r="C204" i="88"/>
  <c r="C198" i="88"/>
  <c r="D198" i="88" s="1"/>
  <c r="C195" i="88"/>
  <c r="C185" i="88" s="1"/>
  <c r="D186" i="88" s="1"/>
  <c r="C182" i="88"/>
  <c r="C180" i="88"/>
  <c r="C177" i="88"/>
  <c r="C174" i="88"/>
  <c r="C171" i="88"/>
  <c r="C167" i="88"/>
  <c r="C164" i="88"/>
  <c r="C161" i="88"/>
  <c r="C157" i="88"/>
  <c r="C151" i="88"/>
  <c r="C149" i="88"/>
  <c r="C146" i="88"/>
  <c r="C142" i="88"/>
  <c r="C134" i="88"/>
  <c r="C131" i="88"/>
  <c r="C128" i="88"/>
  <c r="C127" i="88" s="1"/>
  <c r="D137" i="88" s="1"/>
  <c r="C117" i="88"/>
  <c r="D121" i="88" s="1"/>
  <c r="C107" i="88"/>
  <c r="D113" i="88" s="1"/>
  <c r="C100" i="88"/>
  <c r="D103" i="88" s="1"/>
  <c r="C85" i="88"/>
  <c r="C83" i="88"/>
  <c r="C77" i="88"/>
  <c r="C73" i="88" s="1"/>
  <c r="C65" i="88"/>
  <c r="C59" i="88"/>
  <c r="C58" i="88" s="1"/>
  <c r="C46" i="88"/>
  <c r="C37" i="88"/>
  <c r="C34" i="88"/>
  <c r="C28" i="88"/>
  <c r="C25" i="88"/>
  <c r="C19" i="88"/>
  <c r="C9" i="88"/>
  <c r="C127" i="87"/>
  <c r="C120" i="87"/>
  <c r="G113" i="87"/>
  <c r="F113" i="87"/>
  <c r="E113" i="87"/>
  <c r="D113" i="87"/>
  <c r="C113" i="87"/>
  <c r="G103" i="87"/>
  <c r="F103" i="87"/>
  <c r="E103" i="87"/>
  <c r="D103" i="87"/>
  <c r="C103" i="87"/>
  <c r="C90" i="87"/>
  <c r="E80" i="87"/>
  <c r="D80" i="87"/>
  <c r="C80" i="87"/>
  <c r="E74" i="87"/>
  <c r="D74" i="87"/>
  <c r="C74" i="87"/>
  <c r="E62" i="87"/>
  <c r="D62" i="87"/>
  <c r="C62" i="87"/>
  <c r="E54" i="87"/>
  <c r="D54" i="87"/>
  <c r="C54" i="87"/>
  <c r="C32" i="87"/>
  <c r="E14" i="87"/>
  <c r="F14" i="87" s="1"/>
  <c r="G14" i="87" s="1"/>
  <c r="D122" i="88" l="1"/>
  <c r="D199" i="88"/>
  <c r="C20" i="91"/>
  <c r="D124" i="88"/>
  <c r="D201" i="88"/>
  <c r="C8" i="88"/>
  <c r="D101" i="88"/>
  <c r="D109" i="88"/>
  <c r="D125" i="88"/>
  <c r="D202" i="88"/>
  <c r="D214" i="88"/>
  <c r="C49" i="90"/>
  <c r="C48" i="90" s="1"/>
  <c r="C113" i="90" s="1"/>
  <c r="D110" i="88"/>
  <c r="D118" i="88"/>
  <c r="D126" i="88"/>
  <c r="D195" i="88"/>
  <c r="D203" i="88"/>
  <c r="D215" i="88"/>
  <c r="D111" i="88"/>
  <c r="D119" i="88"/>
  <c r="D128" i="88"/>
  <c r="D208" i="88"/>
  <c r="D216" i="88"/>
  <c r="C99" i="88"/>
  <c r="D104" i="88"/>
  <c r="D112" i="88"/>
  <c r="D120" i="88"/>
  <c r="D209" i="88"/>
  <c r="D217" i="88"/>
  <c r="D105" i="88"/>
  <c r="C170" i="88"/>
  <c r="C160" i="88"/>
  <c r="D107" i="88" l="1"/>
  <c r="D100" i="88"/>
  <c r="D117" i="88"/>
  <c r="C98" i="88"/>
  <c r="D98" i="88" l="1"/>
  <c r="D127" i="88"/>
  <c r="D99" i="88"/>
  <c r="D185" i="88"/>
  <c r="C30" i="85"/>
  <c r="C7" i="85"/>
  <c r="C39" i="85" s="1"/>
  <c r="C15" i="84"/>
  <c r="C7" i="84"/>
  <c r="A3" i="84"/>
  <c r="A1" i="84"/>
  <c r="D43" i="83"/>
  <c r="C43" i="83"/>
  <c r="D117" i="81"/>
  <c r="D107" i="81"/>
  <c r="D126" i="81"/>
  <c r="D124" i="81"/>
  <c r="D123" i="81"/>
  <c r="D122" i="81"/>
  <c r="D121" i="81"/>
  <c r="D120" i="81"/>
  <c r="D119" i="81"/>
  <c r="D118" i="81"/>
  <c r="D116" i="81"/>
  <c r="D114" i="81"/>
  <c r="D113" i="81"/>
  <c r="D112" i="81"/>
  <c r="D111" i="81"/>
  <c r="D110" i="81"/>
  <c r="D108" i="81"/>
  <c r="D106" i="81"/>
  <c r="D105" i="81"/>
  <c r="D104" i="81"/>
  <c r="D103" i="81"/>
  <c r="D102" i="81"/>
  <c r="D101" i="81"/>
  <c r="D220" i="81"/>
  <c r="D219" i="81"/>
  <c r="D218" i="81"/>
  <c r="D217" i="81"/>
  <c r="D216" i="81"/>
  <c r="D215" i="81"/>
  <c r="D214" i="81"/>
  <c r="D213" i="81"/>
  <c r="D212" i="81"/>
  <c r="D211" i="81"/>
  <c r="D210" i="81"/>
  <c r="D209" i="81"/>
  <c r="D208" i="81"/>
  <c r="D207" i="81"/>
  <c r="D206" i="81"/>
  <c r="D205" i="81"/>
  <c r="D204" i="81"/>
  <c r="D203" i="81"/>
  <c r="D202" i="81"/>
  <c r="D201" i="81"/>
  <c r="D200" i="81"/>
  <c r="D199" i="81"/>
  <c r="D198" i="81"/>
  <c r="D197" i="81"/>
  <c r="D196" i="81"/>
  <c r="D195" i="81"/>
  <c r="D194" i="81"/>
  <c r="D193" i="81"/>
  <c r="D192" i="81"/>
  <c r="D191" i="81"/>
  <c r="D190" i="81"/>
  <c r="D189" i="81"/>
  <c r="D188" i="81"/>
  <c r="D187" i="81"/>
  <c r="D186" i="81"/>
  <c r="D185" i="81"/>
  <c r="D184" i="81"/>
  <c r="D183" i="81"/>
  <c r="D182" i="81"/>
  <c r="D181" i="81"/>
  <c r="D180" i="81"/>
  <c r="D179" i="81"/>
  <c r="D178" i="81"/>
  <c r="D177" i="81"/>
  <c r="D176" i="81"/>
  <c r="D175" i="81"/>
  <c r="D174" i="81"/>
  <c r="D173" i="81"/>
  <c r="D172" i="81"/>
  <c r="D171" i="81"/>
  <c r="D170" i="81"/>
  <c r="D169" i="81"/>
  <c r="D168" i="81"/>
  <c r="D167" i="81"/>
  <c r="D166" i="81"/>
  <c r="D165" i="81"/>
  <c r="D164" i="81"/>
  <c r="D163" i="81"/>
  <c r="D162" i="81"/>
  <c r="D161" i="81"/>
  <c r="D160" i="81"/>
  <c r="D159" i="81"/>
  <c r="D158" i="81"/>
  <c r="D157" i="81"/>
  <c r="D156" i="81"/>
  <c r="D155" i="81"/>
  <c r="D154" i="81"/>
  <c r="D153" i="81"/>
  <c r="D152" i="81"/>
  <c r="D151" i="81"/>
  <c r="D150" i="81"/>
  <c r="D149" i="81"/>
  <c r="D148" i="81"/>
  <c r="D147" i="81"/>
  <c r="D146" i="81"/>
  <c r="D145" i="81"/>
  <c r="D144" i="81"/>
  <c r="D143" i="81"/>
  <c r="D142" i="81"/>
  <c r="D141" i="81"/>
  <c r="D140" i="81"/>
  <c r="D139" i="81"/>
  <c r="D138" i="81"/>
  <c r="D137" i="81"/>
  <c r="D136" i="81"/>
  <c r="D135" i="81"/>
  <c r="D134" i="81"/>
  <c r="D133" i="81"/>
  <c r="D132" i="81"/>
  <c r="D131" i="81"/>
  <c r="D130" i="81"/>
  <c r="D129" i="81"/>
  <c r="D128" i="81"/>
  <c r="D127" i="81"/>
  <c r="D125" i="81"/>
  <c r="D100" i="81"/>
  <c r="D98" i="81"/>
  <c r="E14" i="80"/>
  <c r="F14" i="80" s="1"/>
  <c r="G14" i="80" s="1"/>
  <c r="C20" i="84" l="1"/>
  <c r="C30" i="78" l="1"/>
  <c r="C7" i="78"/>
  <c r="C39" i="78" s="1"/>
  <c r="C15" i="77"/>
  <c r="C7" i="77"/>
  <c r="C20" i="77" s="1"/>
  <c r="D103" i="76"/>
  <c r="D102" i="76" s="1"/>
  <c r="C103" i="76"/>
  <c r="C102" i="76" s="1"/>
  <c r="D96" i="76"/>
  <c r="C96" i="76"/>
  <c r="D61" i="76"/>
  <c r="C61" i="76"/>
  <c r="C48" i="76" s="1"/>
  <c r="D43" i="76"/>
  <c r="C43" i="76"/>
  <c r="D15" i="76"/>
  <c r="C15" i="76"/>
  <c r="D193" i="74"/>
  <c r="D191" i="74"/>
  <c r="D186" i="74"/>
  <c r="D126" i="74"/>
  <c r="D125" i="74"/>
  <c r="D124" i="74"/>
  <c r="D123" i="74"/>
  <c r="D122" i="74"/>
  <c r="D121" i="74"/>
  <c r="D120" i="74"/>
  <c r="D118" i="74"/>
  <c r="D117" i="74"/>
  <c r="D116" i="74"/>
  <c r="D114" i="74"/>
  <c r="D113" i="74"/>
  <c r="D112" i="74"/>
  <c r="D111" i="74"/>
  <c r="D109" i="74"/>
  <c r="D108" i="74"/>
  <c r="D107" i="74"/>
  <c r="D105" i="74"/>
  <c r="D104" i="74"/>
  <c r="D103" i="74"/>
  <c r="D101" i="74"/>
  <c r="D100" i="74"/>
  <c r="D220" i="74"/>
  <c r="D219" i="74"/>
  <c r="D218" i="74"/>
  <c r="D217" i="74"/>
  <c r="D216" i="74"/>
  <c r="D215" i="74"/>
  <c r="D214" i="74"/>
  <c r="D213" i="74"/>
  <c r="D212" i="74"/>
  <c r="D211" i="74"/>
  <c r="D210" i="74"/>
  <c r="D209" i="74"/>
  <c r="D208" i="74"/>
  <c r="D207" i="74"/>
  <c r="D206" i="74"/>
  <c r="D205" i="74"/>
  <c r="D204" i="74"/>
  <c r="D203" i="74"/>
  <c r="D202" i="74"/>
  <c r="D201" i="74"/>
  <c r="D200" i="74"/>
  <c r="D199" i="74"/>
  <c r="D198" i="74"/>
  <c r="D197" i="74"/>
  <c r="D196" i="74"/>
  <c r="D195" i="74"/>
  <c r="D194" i="74"/>
  <c r="D192" i="74"/>
  <c r="D190" i="74"/>
  <c r="D189" i="74"/>
  <c r="D188" i="74"/>
  <c r="D187" i="74"/>
  <c r="D185" i="74"/>
  <c r="D184" i="74"/>
  <c r="D183" i="74"/>
  <c r="D182" i="74"/>
  <c r="D181" i="74"/>
  <c r="D180" i="74"/>
  <c r="D179" i="74"/>
  <c r="D178" i="74"/>
  <c r="D177" i="74"/>
  <c r="D176" i="74"/>
  <c r="D175" i="74"/>
  <c r="D174" i="74"/>
  <c r="D173" i="74"/>
  <c r="D172" i="74"/>
  <c r="D171" i="74"/>
  <c r="D170" i="74"/>
  <c r="D169" i="74"/>
  <c r="D168" i="74"/>
  <c r="D167" i="74"/>
  <c r="D166" i="74"/>
  <c r="D165" i="74"/>
  <c r="D164" i="74"/>
  <c r="D163" i="74"/>
  <c r="D162" i="74"/>
  <c r="D161" i="74"/>
  <c r="D160" i="74"/>
  <c r="D159" i="74"/>
  <c r="D158" i="74"/>
  <c r="D157" i="74"/>
  <c r="D156" i="74"/>
  <c r="D155" i="74"/>
  <c r="D154" i="74"/>
  <c r="D153" i="74"/>
  <c r="D152" i="74"/>
  <c r="D151" i="74"/>
  <c r="D150" i="74"/>
  <c r="D149" i="74"/>
  <c r="D148" i="74"/>
  <c r="D147" i="74"/>
  <c r="D146" i="74"/>
  <c r="D145" i="74"/>
  <c r="D144" i="74"/>
  <c r="D143" i="74"/>
  <c r="D142" i="74"/>
  <c r="D141" i="74"/>
  <c r="D140" i="74"/>
  <c r="D139" i="74"/>
  <c r="D138" i="74"/>
  <c r="D137" i="74"/>
  <c r="D136" i="74"/>
  <c r="D135" i="74"/>
  <c r="D134" i="74"/>
  <c r="D133" i="74"/>
  <c r="D132" i="74"/>
  <c r="D131" i="74"/>
  <c r="D130" i="74"/>
  <c r="D129" i="74"/>
  <c r="D128" i="74"/>
  <c r="D127" i="74"/>
  <c r="D119" i="74"/>
  <c r="D115" i="74"/>
  <c r="D110" i="74"/>
  <c r="D106" i="74"/>
  <c r="D102" i="74"/>
  <c r="D99" i="74"/>
  <c r="D98" i="74"/>
  <c r="F14" i="73"/>
  <c r="G14" i="73" s="1"/>
  <c r="E14" i="73"/>
  <c r="C113" i="76" l="1"/>
  <c r="D48" i="76"/>
  <c r="D113" i="76" s="1"/>
  <c r="D220" i="67"/>
  <c r="D219" i="67"/>
  <c r="D218" i="67"/>
  <c r="D212" i="67"/>
  <c r="D208" i="67"/>
  <c r="D191" i="67"/>
  <c r="D189" i="67"/>
  <c r="D185" i="67"/>
  <c r="D186" i="67"/>
  <c r="D127" i="67"/>
  <c r="D132" i="67"/>
  <c r="D131" i="67"/>
  <c r="D126" i="67"/>
  <c r="D125" i="67"/>
  <c r="D124" i="67"/>
  <c r="D123" i="67"/>
  <c r="D122" i="67"/>
  <c r="D121" i="67"/>
  <c r="D120" i="67"/>
  <c r="D119" i="67"/>
  <c r="D117" i="67"/>
  <c r="D118" i="67"/>
  <c r="D116" i="67"/>
  <c r="D115" i="67"/>
  <c r="D114" i="67"/>
  <c r="D113" i="67"/>
  <c r="D112" i="67"/>
  <c r="D111" i="67"/>
  <c r="D109" i="67"/>
  <c r="D108" i="67"/>
  <c r="D105" i="67"/>
  <c r="D104" i="67"/>
  <c r="D103" i="67"/>
  <c r="D102" i="67"/>
  <c r="D101" i="67"/>
  <c r="D100" i="67"/>
  <c r="D35" i="67"/>
  <c r="G112" i="66"/>
  <c r="D110" i="66"/>
  <c r="G108" i="66"/>
  <c r="D105" i="66"/>
  <c r="D104" i="66"/>
  <c r="F103" i="66"/>
  <c r="E103" i="66"/>
  <c r="D25" i="66"/>
  <c r="D24" i="66"/>
  <c r="G20" i="66"/>
  <c r="E14" i="66"/>
  <c r="F14" i="66" s="1"/>
  <c r="G14" i="66" s="1"/>
  <c r="G103" i="66" l="1"/>
  <c r="D103" i="66"/>
  <c r="C30" i="64"/>
  <c r="C7" i="64"/>
  <c r="C39" i="64" s="1"/>
  <c r="C15" i="63"/>
  <c r="C7" i="63"/>
  <c r="C20" i="63" s="1"/>
  <c r="D113" i="62"/>
  <c r="C102" i="62"/>
  <c r="D61" i="62"/>
  <c r="D48" i="62" s="1"/>
  <c r="C61" i="62"/>
  <c r="C48" i="62" s="1"/>
  <c r="D37" i="62"/>
  <c r="C37" i="62"/>
  <c r="D28" i="62"/>
  <c r="C28" i="62"/>
  <c r="D20" i="62"/>
  <c r="D43" i="62" s="1"/>
  <c r="C20" i="62"/>
  <c r="C43" i="62" s="1"/>
  <c r="D15" i="62"/>
  <c r="C15" i="62"/>
  <c r="C218" i="60"/>
  <c r="C208" i="60"/>
  <c r="C206" i="60"/>
  <c r="C204" i="60"/>
  <c r="C198" i="60"/>
  <c r="C195" i="60"/>
  <c r="C186" i="60"/>
  <c r="D193" i="60" s="1"/>
  <c r="C182" i="60"/>
  <c r="C180" i="60"/>
  <c r="C177" i="60"/>
  <c r="C174" i="60"/>
  <c r="C170" i="60"/>
  <c r="C167" i="60"/>
  <c r="C160" i="60"/>
  <c r="C157" i="60"/>
  <c r="C151" i="60"/>
  <c r="C149" i="60"/>
  <c r="C146" i="60"/>
  <c r="C142" i="60"/>
  <c r="C137" i="60"/>
  <c r="C134" i="60"/>
  <c r="C131" i="60"/>
  <c r="C127" i="60"/>
  <c r="D118" i="60"/>
  <c r="D111" i="60"/>
  <c r="D104" i="60"/>
  <c r="C87" i="60"/>
  <c r="C85" i="60"/>
  <c r="C83" i="60"/>
  <c r="C77" i="60"/>
  <c r="C74" i="60"/>
  <c r="C65" i="60"/>
  <c r="C58" i="60" s="1"/>
  <c r="C46" i="60"/>
  <c r="C37" i="60"/>
  <c r="C34" i="60"/>
  <c r="C28" i="60"/>
  <c r="C25" i="60"/>
  <c r="C19" i="60"/>
  <c r="C9" i="60"/>
  <c r="C103" i="59"/>
  <c r="C80" i="59"/>
  <c r="E74" i="59"/>
  <c r="C74" i="59"/>
  <c r="E62" i="59"/>
  <c r="D62" i="59"/>
  <c r="C62" i="59"/>
  <c r="E54" i="59"/>
  <c r="D54" i="59"/>
  <c r="C54" i="59"/>
  <c r="C32" i="59"/>
  <c r="E14" i="59"/>
  <c r="F14" i="59" s="1"/>
  <c r="G14" i="59" s="1"/>
  <c r="C113" i="62" l="1"/>
  <c r="D101" i="60"/>
  <c r="D103" i="60"/>
  <c r="D105" i="60"/>
  <c r="D121" i="60"/>
  <c r="D122" i="60"/>
  <c r="D120" i="60"/>
  <c r="D123" i="60"/>
  <c r="D108" i="60"/>
  <c r="D124" i="60"/>
  <c r="D109" i="60"/>
  <c r="D126" i="60"/>
  <c r="D100" i="60"/>
  <c r="D191" i="60"/>
  <c r="C73" i="60"/>
  <c r="C8" i="60"/>
  <c r="D107" i="60"/>
  <c r="D117" i="60"/>
  <c r="C185" i="60"/>
  <c r="D186" i="60" l="1"/>
  <c r="C98" i="60"/>
  <c r="D98" i="60"/>
  <c r="D99" i="60" l="1"/>
  <c r="D185" i="60"/>
  <c r="C30" i="57" l="1"/>
  <c r="C7" i="57"/>
  <c r="C39" i="57" s="1"/>
  <c r="C15" i="56"/>
  <c r="C7" i="56"/>
  <c r="C118" i="55"/>
  <c r="D84" i="55"/>
  <c r="D83" i="55" s="1"/>
  <c r="D70" i="55" s="1"/>
  <c r="D135" i="55" s="1"/>
  <c r="C84" i="55"/>
  <c r="C83" i="55" s="1"/>
  <c r="C70" i="55" s="1"/>
  <c r="C135" i="55" s="1"/>
  <c r="D51" i="55"/>
  <c r="D50" i="55" s="1"/>
  <c r="D65" i="55" s="1"/>
  <c r="C51" i="55"/>
  <c r="C50" i="55" s="1"/>
  <c r="C65" i="55" s="1"/>
  <c r="D19" i="55"/>
  <c r="C19" i="55"/>
  <c r="D8" i="55"/>
  <c r="C8" i="55"/>
  <c r="C37" i="55" s="1"/>
  <c r="C17" i="54"/>
  <c r="C8" i="54"/>
  <c r="D283" i="53"/>
  <c r="D282" i="53"/>
  <c r="D281" i="53"/>
  <c r="D208" i="53"/>
  <c r="D190" i="53"/>
  <c r="D189" i="53"/>
  <c r="D187" i="53"/>
  <c r="D179" i="53"/>
  <c r="D177" i="53"/>
  <c r="D176" i="53"/>
  <c r="D175" i="53"/>
  <c r="D174" i="53"/>
  <c r="D173" i="53"/>
  <c r="D172" i="53"/>
  <c r="D168" i="53"/>
  <c r="D167" i="53"/>
  <c r="D166" i="53"/>
  <c r="D152" i="53"/>
  <c r="D151" i="53"/>
  <c r="D150" i="53"/>
  <c r="D141" i="53"/>
  <c r="D140" i="53"/>
  <c r="D139" i="53"/>
  <c r="D131" i="53"/>
  <c r="D130" i="53"/>
  <c r="D128" i="53"/>
  <c r="C289" i="53"/>
  <c r="D290" i="53" s="1"/>
  <c r="C280" i="53"/>
  <c r="D284" i="53" s="1"/>
  <c r="C210" i="53"/>
  <c r="D215" i="53" s="1"/>
  <c r="C203" i="53"/>
  <c r="D206" i="53" s="1"/>
  <c r="C198" i="53"/>
  <c r="D202" i="53" s="1"/>
  <c r="C195" i="53"/>
  <c r="D196" i="53" s="1"/>
  <c r="C188" i="53"/>
  <c r="D194" i="53" s="1"/>
  <c r="C185" i="53"/>
  <c r="D186" i="53" s="1"/>
  <c r="C181" i="53"/>
  <c r="D184" i="53" s="1"/>
  <c r="C178" i="53"/>
  <c r="D180" i="53" s="1"/>
  <c r="C164" i="53"/>
  <c r="D165" i="53" s="1"/>
  <c r="C160" i="53"/>
  <c r="D161" i="53" s="1"/>
  <c r="C156" i="53"/>
  <c r="D158" i="53" s="1"/>
  <c r="C153" i="53"/>
  <c r="D154" i="53" s="1"/>
  <c r="C148" i="53"/>
  <c r="C138" i="53"/>
  <c r="D145" i="53" s="1"/>
  <c r="C134" i="53"/>
  <c r="D137" i="53" s="1"/>
  <c r="C129" i="53"/>
  <c r="D133" i="53" s="1"/>
  <c r="C126" i="53"/>
  <c r="D127" i="53" s="1"/>
  <c r="C124" i="53"/>
  <c r="C89" i="53"/>
  <c r="C86" i="53"/>
  <c r="C49" i="53"/>
  <c r="C46" i="53" s="1"/>
  <c r="C8" i="53" s="1"/>
  <c r="G324" i="52"/>
  <c r="F324" i="52"/>
  <c r="E324" i="52"/>
  <c r="D324" i="52"/>
  <c r="C324" i="52"/>
  <c r="G309" i="52"/>
  <c r="G242" i="52" s="1"/>
  <c r="F309" i="52"/>
  <c r="E309" i="52"/>
  <c r="D309" i="52"/>
  <c r="C309" i="52"/>
  <c r="D254" i="52"/>
  <c r="C254" i="52"/>
  <c r="G243" i="52"/>
  <c r="F243" i="52"/>
  <c r="E243" i="52"/>
  <c r="D243" i="52"/>
  <c r="C243" i="52"/>
  <c r="E220" i="52"/>
  <c r="D220" i="52"/>
  <c r="D217" i="52" s="1"/>
  <c r="C220" i="52"/>
  <c r="C217" i="52" s="1"/>
  <c r="E217" i="52"/>
  <c r="E211" i="52"/>
  <c r="E210" i="52" s="1"/>
  <c r="D211" i="52"/>
  <c r="C211" i="52"/>
  <c r="C210" i="52" s="1"/>
  <c r="D210" i="52"/>
  <c r="E198" i="52"/>
  <c r="D198" i="52"/>
  <c r="C198" i="52"/>
  <c r="G107" i="52"/>
  <c r="F107" i="52"/>
  <c r="E107" i="52"/>
  <c r="D107" i="52"/>
  <c r="C107" i="52"/>
  <c r="G34" i="52"/>
  <c r="F34" i="52"/>
  <c r="E34" i="52"/>
  <c r="D34" i="52"/>
  <c r="C34" i="52"/>
  <c r="G28" i="52"/>
  <c r="F28" i="52"/>
  <c r="E28" i="52"/>
  <c r="D28" i="52"/>
  <c r="C28" i="52"/>
  <c r="G15" i="52"/>
  <c r="F15" i="52"/>
  <c r="E15" i="52"/>
  <c r="D15" i="52"/>
  <c r="C15" i="52"/>
  <c r="E14" i="52"/>
  <c r="F14" i="52" s="1"/>
  <c r="G14" i="52" s="1"/>
  <c r="D197" i="53" l="1"/>
  <c r="D207" i="53"/>
  <c r="D199" i="53"/>
  <c r="C123" i="53"/>
  <c r="F123" i="53"/>
  <c r="D200" i="53"/>
  <c r="D209" i="53"/>
  <c r="D132" i="53"/>
  <c r="D142" i="53"/>
  <c r="D169" i="53"/>
  <c r="D191" i="53"/>
  <c r="D201" i="53"/>
  <c r="D211" i="53"/>
  <c r="C170" i="53"/>
  <c r="D181" i="53" s="1"/>
  <c r="C274" i="53"/>
  <c r="C275" i="53"/>
  <c r="D280" i="53" s="1"/>
  <c r="D143" i="53"/>
  <c r="D157" i="53"/>
  <c r="D182" i="53"/>
  <c r="D192" i="53"/>
  <c r="D212" i="53"/>
  <c r="D285" i="53"/>
  <c r="D135" i="53"/>
  <c r="D144" i="53"/>
  <c r="D183" i="53"/>
  <c r="D193" i="53"/>
  <c r="D204" i="53"/>
  <c r="D213" i="53"/>
  <c r="D286" i="53"/>
  <c r="D37" i="55"/>
  <c r="C20" i="56"/>
  <c r="D136" i="53"/>
  <c r="D205" i="53"/>
  <c r="D214" i="53"/>
  <c r="D287" i="53"/>
  <c r="C147" i="53"/>
  <c r="D149" i="53"/>
  <c r="D148" i="53"/>
  <c r="D126" i="53"/>
  <c r="C85" i="53"/>
  <c r="C78" i="53" s="1"/>
  <c r="E242" i="52"/>
  <c r="F242" i="52"/>
  <c r="C242" i="52"/>
  <c r="D242" i="52"/>
  <c r="F122" i="53" l="1"/>
  <c r="C122" i="53"/>
  <c r="D138" i="53"/>
  <c r="D134" i="53"/>
  <c r="D164" i="53"/>
  <c r="D153" i="53"/>
  <c r="D160" i="53"/>
  <c r="D195" i="53"/>
  <c r="D188" i="53"/>
  <c r="D171" i="53"/>
  <c r="D124" i="53"/>
  <c r="D125" i="53" s="1"/>
  <c r="D178" i="53"/>
  <c r="D210" i="53"/>
  <c r="D203" i="53"/>
  <c r="D129" i="53"/>
  <c r="D146" i="53"/>
  <c r="D275" i="53"/>
  <c r="D289" i="53"/>
  <c r="D156" i="53"/>
  <c r="D159" i="53"/>
  <c r="D155" i="53"/>
  <c r="D162" i="53"/>
  <c r="D163" i="53"/>
  <c r="D198" i="53"/>
  <c r="D185" i="53"/>
  <c r="D170" i="53"/>
  <c r="D123" i="53" l="1"/>
  <c r="D147" i="53"/>
  <c r="C121" i="53"/>
  <c r="D274" i="53" s="1"/>
  <c r="D121" i="53" l="1"/>
  <c r="D261" i="53"/>
  <c r="D260" i="53"/>
  <c r="D218" i="53"/>
  <c r="D232" i="53"/>
  <c r="D257" i="53"/>
  <c r="D272" i="53"/>
  <c r="D279" i="53"/>
  <c r="D221" i="53"/>
  <c r="D303" i="53"/>
  <c r="D276" i="53"/>
  <c r="D246" i="53"/>
  <c r="D222" i="53"/>
  <c r="D231" i="53"/>
  <c r="D226" i="53"/>
  <c r="D317" i="53"/>
  <c r="D253" i="53"/>
  <c r="D316" i="53"/>
  <c r="D252" i="53"/>
  <c r="D249" i="53"/>
  <c r="D278" i="53"/>
  <c r="D264" i="53"/>
  <c r="D299" i="53"/>
  <c r="D271" i="53"/>
  <c r="D259" i="53"/>
  <c r="D314" i="53"/>
  <c r="D251" i="53"/>
  <c r="D217" i="53"/>
  <c r="D230" i="53"/>
  <c r="D277" i="53"/>
  <c r="D234" i="53"/>
  <c r="D307" i="53"/>
  <c r="D223" i="53"/>
  <c r="D309" i="53"/>
  <c r="D245" i="53"/>
  <c r="D308" i="53"/>
  <c r="D244" i="53"/>
  <c r="D266" i="53"/>
  <c r="D315" i="53"/>
  <c r="D313" i="53"/>
  <c r="D241" i="53"/>
  <c r="D270" i="53"/>
  <c r="D227" i="53"/>
  <c r="D256" i="53"/>
  <c r="D235" i="53"/>
  <c r="D263" i="53"/>
  <c r="D219" i="53"/>
  <c r="D238" i="53"/>
  <c r="D216" i="53"/>
  <c r="D295" i="53"/>
  <c r="D291" i="53"/>
  <c r="D301" i="53"/>
  <c r="D237" i="53"/>
  <c r="D300" i="53"/>
  <c r="D236" i="53"/>
  <c r="D243" i="53"/>
  <c r="D258" i="53"/>
  <c r="D305" i="53"/>
  <c r="D233" i="53"/>
  <c r="D262" i="53"/>
  <c r="D248" i="53"/>
  <c r="D255" i="53"/>
  <c r="D220" i="53"/>
  <c r="D224" i="53"/>
  <c r="D268" i="53"/>
  <c r="D298" i="53"/>
  <c r="D265" i="53"/>
  <c r="D288" i="53"/>
  <c r="D293" i="53"/>
  <c r="D229" i="53"/>
  <c r="D292" i="53"/>
  <c r="D228" i="53"/>
  <c r="D250" i="53"/>
  <c r="D267" i="53"/>
  <c r="D297" i="53"/>
  <c r="D225" i="53"/>
  <c r="D254" i="53"/>
  <c r="D312" i="53"/>
  <c r="D240" i="53"/>
  <c r="D302" i="53"/>
  <c r="D311" i="53"/>
  <c r="D247" i="53"/>
  <c r="D242" i="53"/>
  <c r="D294" i="53"/>
  <c r="D304" i="53"/>
  <c r="D239" i="53"/>
  <c r="D306" i="53"/>
  <c r="D273" i="53"/>
  <c r="D296" i="53"/>
  <c r="D269" i="53"/>
  <c r="D310" i="53"/>
  <c r="D122" i="53"/>
  <c r="C30" i="50" l="1"/>
  <c r="C7" i="50"/>
  <c r="C39" i="50" s="1"/>
  <c r="C15" i="49"/>
  <c r="C7" i="49"/>
  <c r="C20" i="49" s="1"/>
  <c r="D110" i="48"/>
  <c r="D103" i="48"/>
  <c r="D102" i="48" s="1"/>
  <c r="C103" i="48"/>
  <c r="C102" i="48"/>
  <c r="D96" i="48"/>
  <c r="C96" i="48"/>
  <c r="D93" i="48"/>
  <c r="C93" i="48"/>
  <c r="D61" i="48"/>
  <c r="C61" i="48"/>
  <c r="D49" i="48"/>
  <c r="D48" i="48" s="1"/>
  <c r="D113" i="48" s="1"/>
  <c r="C49" i="48"/>
  <c r="C48" i="48" s="1"/>
  <c r="C113" i="48" s="1"/>
  <c r="D37" i="48"/>
  <c r="C37" i="48"/>
  <c r="D28" i="48"/>
  <c r="C28" i="48"/>
  <c r="D20" i="48"/>
  <c r="C20" i="48"/>
  <c r="C107" i="46"/>
  <c r="C100" i="46"/>
  <c r="C73" i="46"/>
  <c r="C58" i="46"/>
  <c r="C8" i="46"/>
  <c r="C103" i="45"/>
  <c r="E74" i="45"/>
  <c r="D74" i="45"/>
  <c r="C74" i="45"/>
  <c r="E62" i="45"/>
  <c r="D62" i="45"/>
  <c r="C62" i="45"/>
  <c r="E54" i="45"/>
  <c r="D54" i="45"/>
  <c r="C54" i="45"/>
  <c r="E14" i="45"/>
  <c r="F14" i="45" s="1"/>
  <c r="G14" i="45" s="1"/>
  <c r="C43" i="48" l="1"/>
  <c r="D43" i="48"/>
  <c r="C99" i="46"/>
  <c r="D219" i="46" s="1"/>
  <c r="D100" i="46"/>
  <c r="D199" i="46"/>
  <c r="D206" i="46"/>
  <c r="D111" i="46"/>
  <c r="D173" i="46"/>
  <c r="D140" i="46" l="1"/>
  <c r="D208" i="46"/>
  <c r="D203" i="46"/>
  <c r="D156" i="46"/>
  <c r="D130" i="46"/>
  <c r="D174" i="46"/>
  <c r="D108" i="46"/>
  <c r="D144" i="46"/>
  <c r="D209" i="46"/>
  <c r="D135" i="46"/>
  <c r="D171" i="46"/>
  <c r="D191" i="46"/>
  <c r="D110" i="46"/>
  <c r="D181" i="46"/>
  <c r="D143" i="46"/>
  <c r="D214" i="46"/>
  <c r="D179" i="46"/>
  <c r="D129" i="46"/>
  <c r="D103" i="46"/>
  <c r="D126" i="46"/>
  <c r="D189" i="46"/>
  <c r="D151" i="46"/>
  <c r="D113" i="46"/>
  <c r="D215" i="46"/>
  <c r="D123" i="46"/>
  <c r="D186" i="46"/>
  <c r="D211" i="46"/>
  <c r="D145" i="46"/>
  <c r="D148" i="46"/>
  <c r="D112" i="46"/>
  <c r="D154" i="46"/>
  <c r="D125" i="46"/>
  <c r="D196" i="46"/>
  <c r="D134" i="46"/>
  <c r="D197" i="46"/>
  <c r="D167" i="46"/>
  <c r="D128" i="46"/>
  <c r="D121" i="46"/>
  <c r="D131" i="46"/>
  <c r="D194" i="46"/>
  <c r="D138" i="46"/>
  <c r="D118" i="46"/>
  <c r="D116" i="46"/>
  <c r="D146" i="46"/>
  <c r="D161" i="46"/>
  <c r="D162" i="46"/>
  <c r="D205" i="46"/>
  <c r="D202" i="46"/>
  <c r="D102" i="46"/>
  <c r="D106" i="46"/>
  <c r="D169" i="46"/>
  <c r="D180" i="46"/>
  <c r="D114" i="46"/>
  <c r="D178" i="46"/>
  <c r="D141" i="46"/>
  <c r="D212" i="46"/>
  <c r="D150" i="46"/>
  <c r="D213" i="46"/>
  <c r="D183" i="46"/>
  <c r="D168" i="46"/>
  <c r="D153" i="46"/>
  <c r="D147" i="46"/>
  <c r="D210" i="46"/>
  <c r="D216" i="46"/>
  <c r="D217" i="46"/>
  <c r="D182" i="46"/>
  <c r="D207" i="46"/>
  <c r="D172" i="46"/>
  <c r="D149" i="46"/>
  <c r="C98" i="46"/>
  <c r="D99" i="46" s="1"/>
  <c r="D204" i="46"/>
  <c r="D175" i="46"/>
  <c r="D137" i="46"/>
  <c r="D109" i="46"/>
  <c r="D120" i="46"/>
  <c r="D192" i="46"/>
  <c r="D187" i="46"/>
  <c r="D115" i="46"/>
  <c r="D193" i="46"/>
  <c r="D157" i="46"/>
  <c r="D220" i="46"/>
  <c r="D158" i="46"/>
  <c r="D105" i="46"/>
  <c r="D190" i="46"/>
  <c r="D176" i="46"/>
  <c r="D177" i="46"/>
  <c r="D155" i="46"/>
  <c r="D132" i="46"/>
  <c r="D188" i="46"/>
  <c r="D117" i="46"/>
  <c r="D164" i="46"/>
  <c r="D159" i="46"/>
  <c r="D133" i="46"/>
  <c r="D142" i="46"/>
  <c r="D152" i="46"/>
  <c r="D139" i="46"/>
  <c r="D124" i="46"/>
  <c r="D136" i="46"/>
  <c r="D200" i="46"/>
  <c r="D195" i="46"/>
  <c r="D122" i="46"/>
  <c r="D201" i="46"/>
  <c r="D165" i="46"/>
  <c r="D104" i="46"/>
  <c r="D166" i="46"/>
  <c r="D119" i="46"/>
  <c r="D198" i="46"/>
  <c r="D184" i="46"/>
  <c r="D101" i="46"/>
  <c r="D163" i="46"/>
  <c r="D107" i="46"/>
  <c r="D170" i="46" l="1"/>
  <c r="D98" i="46"/>
  <c r="D185" i="46"/>
  <c r="D160" i="46"/>
  <c r="D127" i="46"/>
  <c r="D218" i="46"/>
  <c r="C30" i="42" l="1"/>
  <c r="C7" i="42"/>
  <c r="C39" i="42" s="1"/>
  <c r="C15" i="41"/>
  <c r="C7" i="41"/>
  <c r="C20" i="41" s="1"/>
  <c r="D113" i="40"/>
  <c r="C113" i="40"/>
  <c r="D43" i="40"/>
  <c r="C43" i="40"/>
  <c r="D98" i="11"/>
  <c r="D185" i="11"/>
  <c r="D99" i="11"/>
  <c r="D186" i="11"/>
  <c r="D198" i="11"/>
  <c r="D203" i="11"/>
  <c r="D193" i="11"/>
  <c r="D187" i="11"/>
  <c r="D157" i="11"/>
  <c r="D151" i="11"/>
  <c r="D149" i="11"/>
  <c r="D146" i="11"/>
  <c r="D142" i="11"/>
  <c r="D137" i="11"/>
  <c r="D134" i="11"/>
  <c r="D131" i="11"/>
  <c r="D127" i="11"/>
  <c r="D139" i="11"/>
  <c r="D138" i="11"/>
  <c r="D133" i="11"/>
  <c r="D132" i="11"/>
  <c r="D130" i="11"/>
  <c r="D129" i="11"/>
  <c r="D128" i="11"/>
  <c r="D117" i="11"/>
  <c r="D107" i="11"/>
  <c r="D100" i="11"/>
  <c r="D126" i="11"/>
  <c r="D125" i="11"/>
  <c r="D124" i="11"/>
  <c r="D123" i="11"/>
  <c r="D122" i="11"/>
  <c r="D121" i="11"/>
  <c r="D120" i="11"/>
  <c r="D119" i="11"/>
  <c r="D118" i="11"/>
  <c r="D116" i="11"/>
  <c r="D115" i="11"/>
  <c r="D114" i="11"/>
  <c r="D113" i="11"/>
  <c r="D112" i="11"/>
  <c r="D111" i="11"/>
  <c r="D110" i="11"/>
  <c r="D109" i="11"/>
  <c r="D108" i="11"/>
  <c r="D106" i="11"/>
  <c r="D105" i="11"/>
  <c r="D104" i="11"/>
  <c r="D103" i="11"/>
  <c r="D102" i="11"/>
  <c r="D101" i="11"/>
  <c r="D98" i="4"/>
  <c r="D133" i="4"/>
  <c r="D203" i="4"/>
  <c r="D137" i="4"/>
  <c r="D99" i="4"/>
  <c r="D186" i="4"/>
  <c r="D138" i="4"/>
  <c r="D100" i="4"/>
  <c r="D101" i="4"/>
  <c r="D191" i="4"/>
  <c r="D189" i="4"/>
  <c r="D108" i="4"/>
  <c r="D120" i="4"/>
  <c r="D122" i="4"/>
  <c r="D113" i="4"/>
  <c r="D111" i="4"/>
  <c r="D140" i="4"/>
  <c r="D104" i="4"/>
  <c r="D109" i="4"/>
  <c r="D126" i="4"/>
  <c r="D198" i="4"/>
  <c r="D117" i="4"/>
  <c r="D118" i="4"/>
  <c r="D103" i="4"/>
  <c r="D105" i="4"/>
  <c r="D125" i="4"/>
  <c r="D112" i="4"/>
  <c r="D107" i="4"/>
  <c r="D131" i="4"/>
  <c r="D116" i="4"/>
  <c r="D127" i="4"/>
  <c r="D185" i="4"/>
  <c r="D124" i="4"/>
  <c r="D121" i="4"/>
  <c r="D123" i="4"/>
  <c r="F14" i="37"/>
  <c r="G14" i="37" s="1"/>
  <c r="E14" i="37"/>
  <c r="C30" i="35" l="1"/>
  <c r="C7" i="35"/>
  <c r="C39" i="35" s="1"/>
  <c r="C15" i="34"/>
  <c r="C7" i="34"/>
  <c r="C62" i="33"/>
  <c r="D38" i="33"/>
  <c r="D37" i="33"/>
  <c r="C37" i="33"/>
  <c r="D34" i="33"/>
  <c r="D32" i="33"/>
  <c r="D28" i="33" s="1"/>
  <c r="D29" i="33"/>
  <c r="C28" i="33"/>
  <c r="C20" i="33"/>
  <c r="D15" i="33"/>
  <c r="C15" i="33"/>
  <c r="C46" i="31"/>
  <c r="C8" i="31" s="1"/>
  <c r="C65" i="31"/>
  <c r="C58" i="31" s="1"/>
  <c r="C74" i="31"/>
  <c r="C101" i="31"/>
  <c r="C108" i="31"/>
  <c r="C118" i="31"/>
  <c r="C186" i="31"/>
  <c r="C103" i="30"/>
  <c r="E75" i="30"/>
  <c r="E74" i="30" s="1"/>
  <c r="D74" i="30"/>
  <c r="E68" i="30"/>
  <c r="D68" i="30"/>
  <c r="E63" i="30"/>
  <c r="D63" i="30"/>
  <c r="E62" i="30"/>
  <c r="D62" i="30"/>
  <c r="C62" i="30"/>
  <c r="C54" i="30"/>
  <c r="C41" i="30"/>
  <c r="C32" i="30"/>
  <c r="E14" i="30"/>
  <c r="F14" i="30" s="1"/>
  <c r="G14" i="30" s="1"/>
  <c r="D43" i="33" l="1"/>
  <c r="C43" i="33"/>
  <c r="C100" i="31"/>
  <c r="C99" i="31" l="1"/>
  <c r="C30" i="15" l="1"/>
  <c r="C7" i="15"/>
  <c r="C15" i="14"/>
  <c r="C7" i="14"/>
  <c r="C20" i="14" s="1"/>
  <c r="C102" i="13"/>
  <c r="C96" i="13"/>
  <c r="C61" i="13"/>
  <c r="C48" i="13" s="1"/>
  <c r="C113" i="13" s="1"/>
  <c r="D48" i="13"/>
  <c r="D113" i="13" s="1"/>
  <c r="C37" i="13"/>
  <c r="D28" i="13"/>
  <c r="D43" i="13" s="1"/>
  <c r="C28" i="13"/>
  <c r="D220" i="11"/>
  <c r="D219" i="11"/>
  <c r="D218" i="11"/>
  <c r="E14" i="10"/>
  <c r="F14" i="10" s="1"/>
  <c r="G14" i="10" s="1"/>
  <c r="C43" i="13" l="1"/>
  <c r="C39" i="15"/>
  <c r="F37" i="9"/>
  <c r="D38" i="9"/>
  <c r="F38" i="9"/>
  <c r="F40" i="9"/>
  <c r="F42" i="9"/>
  <c r="D43" i="9"/>
  <c r="F44" i="9"/>
  <c r="F45" i="9"/>
  <c r="F47" i="9"/>
  <c r="C7" i="8"/>
  <c r="C39" i="8" s="1"/>
  <c r="C30" i="8"/>
  <c r="C15" i="7"/>
  <c r="C7" i="7"/>
  <c r="C20" i="7" s="1"/>
</calcChain>
</file>

<file path=xl/sharedStrings.xml><?xml version="1.0" encoding="utf-8"?>
<sst xmlns="http://schemas.openxmlformats.org/spreadsheetml/2006/main" count="16046" uniqueCount="1977">
  <si>
    <t>Integración de las Notas de Desglose de las Paramunicipales del municipio de León</t>
  </si>
  <si>
    <t>Notas de Desglose y Memoria</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</si>
  <si>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</si>
  <si>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</si>
  <si>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</si>
  <si>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</si>
  <si>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</si>
  <si>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</si>
  <si>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</si>
  <si>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</si>
  <si>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</si>
  <si>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</si>
  <si>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</si>
  <si>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t>
  </si>
  <si>
    <t>ESF-05</t>
  </si>
  <si>
    <t>INVENTARIO Y 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</si>
  <si>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</si>
  <si>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</si>
  <si>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</si>
  <si>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</si>
  <si>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</si>
  <si>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</si>
  <si>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</si>
  <si>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</si>
  <si>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</si>
  <si>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</si>
  <si>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</si>
  <si>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 NO CIRCULANTES</t>
  </si>
  <si>
    <t>ESF-12</t>
  </si>
  <si>
    <t>CUENTAS Y DOCUMENTOS POR PAGAR</t>
  </si>
  <si>
    <t>ESF-13</t>
  </si>
  <si>
    <t>FONDOS Y BIENES DE TERCEROS</t>
  </si>
  <si>
    <t>ESF-14</t>
  </si>
  <si>
    <t>OTROS PASIVOS CIRCULANTES</t>
  </si>
  <si>
    <t>EA-01</t>
  </si>
  <si>
    <t>INGRESOS</t>
  </si>
  <si>
    <t>EA-02</t>
  </si>
  <si>
    <t>OTROS INGRESOS</t>
  </si>
  <si>
    <t>EA-03</t>
  </si>
  <si>
    <t>GASTOS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</si>
  <si>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</si>
  <si>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</si>
  <si>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</si>
  <si>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</si>
  <si>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</si>
  <si>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</si>
  <si>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</si>
  <si>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</si>
  <si>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</si>
  <si>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</si>
  <si>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</si>
  <si>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</si>
  <si>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</si>
  <si>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</si>
  <si>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</si>
  <si>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</si>
  <si>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</si>
  <si>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PRESUPUESTALES</t>
  </si>
  <si>
    <t>Correspondiente del 01 Enero al 31 De Diciembre de 2021</t>
  </si>
  <si>
    <t>DIF</t>
  </si>
  <si>
    <t>Desarrollo Integral de la Familia</t>
  </si>
  <si>
    <t>COMUDE</t>
  </si>
  <si>
    <t>Comisión Municipal del Deporte y Cultura Física</t>
  </si>
  <si>
    <t>SAPAL</t>
  </si>
  <si>
    <t xml:space="preserve">Sistema Municipal de Agua Potable y Alcantarillado </t>
  </si>
  <si>
    <t>IMM</t>
  </si>
  <si>
    <t>Instituto Municipal de la Mujer</t>
  </si>
  <si>
    <t>ZOOLEON</t>
  </si>
  <si>
    <t>Patronato del Parque Zoológico de León</t>
  </si>
  <si>
    <t>FPJ</t>
  </si>
  <si>
    <t>Fideicomiso Promoción Juvenil</t>
  </si>
  <si>
    <t>EXPLORA</t>
  </si>
  <si>
    <t>Patronato de Explora</t>
  </si>
  <si>
    <t>ICL</t>
  </si>
  <si>
    <t>Instituto Cultural de León</t>
  </si>
  <si>
    <t>MC</t>
  </si>
  <si>
    <t>Museo de la Ciudad</t>
  </si>
  <si>
    <t>FERIALEON</t>
  </si>
  <si>
    <t xml:space="preserve">Patronato de la Feria y Parque Ecológico </t>
  </si>
  <si>
    <t>IMPLAN</t>
  </si>
  <si>
    <t xml:space="preserve">Instituto Municipal de Planeación </t>
  </si>
  <si>
    <t>PPM</t>
  </si>
  <si>
    <t>Patronato del Parque Metropolitano</t>
  </si>
  <si>
    <t>IMUVI</t>
  </si>
  <si>
    <t xml:space="preserve">Instituto Municipal de Vivienda </t>
  </si>
  <si>
    <t>BOMBEROS</t>
  </si>
  <si>
    <t>Patronato de Bomberos</t>
  </si>
  <si>
    <t>FCIND</t>
  </si>
  <si>
    <t>Fideicomiso Ciudad Industrial</t>
  </si>
  <si>
    <t>FIDOC</t>
  </si>
  <si>
    <t>Fideicomiso de Obras por Cooperación</t>
  </si>
  <si>
    <t>SIAP</t>
  </si>
  <si>
    <t xml:space="preserve">Sistema Integral de Aseo Público </t>
  </si>
  <si>
    <t>AMSP</t>
  </si>
  <si>
    <t>Academia Metropolitana de Seguridad Pública</t>
  </si>
  <si>
    <t>IMJ</t>
  </si>
  <si>
    <t>Instituto Municipal de la Juventud</t>
  </si>
  <si>
    <t>Ejercicio:</t>
  </si>
  <si>
    <t>Notas de Desglose Estado de Situación Financiera</t>
  </si>
  <si>
    <t>Periodicidad:</t>
  </si>
  <si>
    <t>Corte:</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</si>
  <si>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</si>
  <si>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</si>
  <si>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</si>
  <si>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</si>
  <si>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</si>
  <si>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</si>
  <si>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</si>
  <si>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</si>
  <si>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</si>
  <si>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</si>
  <si>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</si>
  <si>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</si>
  <si>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</si>
  <si>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</si>
  <si>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</si>
  <si>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</si>
  <si>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</si>
  <si>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</si>
  <si>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</si>
  <si>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</si>
  <si>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</si>
  <si>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</si>
  <si>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</si>
  <si>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</si>
  <si>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</si>
  <si>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</si>
  <si>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</si>
  <si>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</si>
  <si>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</si>
  <si>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</si>
  <si>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</si>
  <si>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</si>
  <si>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</si>
  <si>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</si>
  <si>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</si>
  <si>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</si>
  <si>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</si>
  <si>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</si>
  <si>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</si>
  <si>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</si>
  <si>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</si>
  <si>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</si>
  <si>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</si>
  <si>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</si>
  <si>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</si>
  <si>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</si>
  <si>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</si>
  <si>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</si>
  <si>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</si>
  <si>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</si>
  <si>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</si>
  <si>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</si>
  <si>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</si>
  <si>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</si>
  <si>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</si>
  <si>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</si>
  <si>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</si>
  <si>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</si>
  <si>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</si>
  <si>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</si>
  <si>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</si>
  <si>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</si>
  <si>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</si>
  <si>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</si>
  <si>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</si>
  <si>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</si>
  <si>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</si>
  <si>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</si>
  <si>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</si>
  <si>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</si>
  <si>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</si>
  <si>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</si>
  <si>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</si>
  <si>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</si>
  <si>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</si>
  <si>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</si>
  <si>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</si>
  <si>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</si>
  <si>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</si>
  <si>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</si>
  <si>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</si>
  <si>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</si>
  <si>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</si>
  <si>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</si>
  <si>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</si>
  <si>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</si>
  <si>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</si>
  <si>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</si>
  <si>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</si>
  <si>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</si>
  <si>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</si>
  <si>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</si>
  <si>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</si>
  <si>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</si>
  <si>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</si>
  <si>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</si>
  <si>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</si>
  <si>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</si>
  <si>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</si>
  <si>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</si>
  <si>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</si>
  <si>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</si>
  <si>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</si>
  <si>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</si>
  <si>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</si>
  <si>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</si>
  <si>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</si>
  <si>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</si>
  <si>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</si>
  <si>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</si>
  <si>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</si>
  <si>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</si>
  <si>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</si>
  <si>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</si>
  <si>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</si>
  <si>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</si>
  <si>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</si>
  <si>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</si>
  <si>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</si>
  <si>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</si>
  <si>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</si>
  <si>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</si>
  <si>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</si>
  <si>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</si>
  <si>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</si>
  <si>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</si>
  <si>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</si>
  <si>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</si>
  <si>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</si>
  <si>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</si>
  <si>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</si>
  <si>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</si>
  <si>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</si>
  <si>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</si>
  <si>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</si>
  <si>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</si>
  <si>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</si>
  <si>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</si>
  <si>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Bajo protesta de decir verdad declaramos que los Estados Financieros y sus notas, son razonablemente correctos y son responsabilidad del emisor.</t>
  </si>
  <si>
    <t>Construcción en Bienes no Capitalizable</t>
  </si>
  <si>
    <t>Inversión Pública no Capitalizable</t>
  </si>
  <si>
    <t>INVERSIÓN PÚBLICA</t>
  </si>
  <si>
    <t>Otros Gastos Varios</t>
  </si>
  <si>
    <t>Diferencias por Reestructuración de Deuda Pública Negativas</t>
  </si>
  <si>
    <t>Pérdidas por Participación Patrimonial</t>
  </si>
  <si>
    <t>Resultado por Posición Monetaria</t>
  </si>
  <si>
    <t>Diferencias de Cotizaciones Negativas en Valores Negociables</t>
  </si>
  <si>
    <t>Diferencias por Tipo de Cambio Negativas</t>
  </si>
  <si>
    <t>Bonificaciones y Descuentos Otorgados</t>
  </si>
  <si>
    <t>Pérdidas por Responsabilidades</t>
  </si>
  <si>
    <t>Gastos de Ejercicios Anteriores</t>
  </si>
  <si>
    <t>Otros Gastos</t>
  </si>
  <si>
    <t>Aumento por Insuficiencia de Provisiones</t>
  </si>
  <si>
    <t>Aumento por Insuficiencia de Estimaciones por Pérdida o Deterioro u Obsolescencia</t>
  </si>
  <si>
    <t>Disminución de Almacén de Materiales y Suministros de Consumo</t>
  </si>
  <si>
    <t>Disminución de Inventarios de Materias Primas, Materiales y Suministros para Producción</t>
  </si>
  <si>
    <t>Disminución de Inventarios de Mercancías en Proceso de Elaboración</t>
  </si>
  <si>
    <t>Disminución de Inventarios de Mercancías Terminadas</t>
  </si>
  <si>
    <t>Disminución de Inventarios de Mercancías para Venta</t>
  </si>
  <si>
    <t>Disminución de Inventarios</t>
  </si>
  <si>
    <t>Provisiones de Pasivos a Largo Plazo</t>
  </si>
  <si>
    <t>Provisiones de Pasivos a Corto Plazo</t>
  </si>
  <si>
    <t>Provisiones</t>
  </si>
  <si>
    <t>Disminución de Bienes por pérdida, obsolescencia y deterioro</t>
  </si>
  <si>
    <t>Amortización de Activos Intangibles</t>
  </si>
  <si>
    <t>Deterioro de los Activos Biológicos</t>
  </si>
  <si>
    <t>Depreciación de Bienes Muebles</t>
  </si>
  <si>
    <t>Depreciación de Infraestructura</t>
  </si>
  <si>
    <t>Depreciación de Bienes Inmuebles</t>
  </si>
  <si>
    <t>Estimaciones por Pérdida o Deterioro de Activo no Circulante</t>
  </si>
  <si>
    <t>Estimaciones por Pérdida o Deterioro de Activos Circulantes</t>
  </si>
  <si>
    <t>Estimaciones, Depreciaciones, Deterioros, Obsolescencia y Amortizaciones</t>
  </si>
  <si>
    <t>OTROS GASTOS Y PERDIDAS EXTRAORDINARIAS</t>
  </si>
  <si>
    <t>Apoyo Financieros a Ahorradores y Deudores del Sistema Financiero Nacional</t>
  </si>
  <si>
    <t>Apoyos Financieros a Intermediarios</t>
  </si>
  <si>
    <t>Apoyos Financieros</t>
  </si>
  <si>
    <t>Costo por Coberturas</t>
  </si>
  <si>
    <t>Gastos de la Deuda Pública Externa</t>
  </si>
  <si>
    <t>Gastos de la Deuda Pública Interna</t>
  </si>
  <si>
    <t>Gastos de la Deuda Pública</t>
  </si>
  <si>
    <t>Comisiones de la Deuda Pública Externa</t>
  </si>
  <si>
    <t>Comisiones de la Deuda Pública Interna</t>
  </si>
  <si>
    <t>Comisiones de la Deuda Pública</t>
  </si>
  <si>
    <t>Intereses de la Deuda Pública Externa</t>
  </si>
  <si>
    <t>Intereses de la Deuda Pública Interna</t>
  </si>
  <si>
    <t>Intereses de la Deuda Pública</t>
  </si>
  <si>
    <t>INTERESES, COMISIONES Y OTROS GASTOS DE LA DEUDA PUBLICA</t>
  </si>
  <si>
    <t>Convenios de Descentralización y Otros</t>
  </si>
  <si>
    <t>Convenios de Reasignación</t>
  </si>
  <si>
    <t>Convenios</t>
  </si>
  <si>
    <t>Aportaciones de las Entidades Federativas a los Municipios</t>
  </si>
  <si>
    <t>Aportaciones de la Federación a Entidades Federativas y Municipios</t>
  </si>
  <si>
    <t>Aportaciones</t>
  </si>
  <si>
    <t>Participaciones de las Entidades Federativas a los Municipios</t>
  </si>
  <si>
    <t>Participaciones de la Federación a Entidades Federativas y Municipios</t>
  </si>
  <si>
    <t>Participaciones</t>
  </si>
  <si>
    <t>PARTICIPACIONES Y APORTACIONES</t>
  </si>
  <si>
    <t>Transferencias al Sector Privado Externo</t>
  </si>
  <si>
    <t>Transferencias al Exterior a Gobiernos Extranjeros y Organismos Internacionales</t>
  </si>
  <si>
    <t>Transferencias al Exterior</t>
  </si>
  <si>
    <t>Donativos Internacionales</t>
  </si>
  <si>
    <t>Donativos a Fideicomiso, Mandatos y Contratos Análogos Estatales</t>
  </si>
  <si>
    <t>Donativos a Fideicomiso, Mandatos y Contratos Análogos Privados</t>
  </si>
  <si>
    <t>Donativos a Entidades Federativas y Municipios</t>
  </si>
  <si>
    <t>Donativos a Instituciones sin Fines de Lucro</t>
  </si>
  <si>
    <t>Donativos</t>
  </si>
  <si>
    <t>Transferencias por Obligaciones de Ley</t>
  </si>
  <si>
    <t>Transferencias a la Seguridad Social</t>
  </si>
  <si>
    <t>Transferencias a Fideicomisos, Mandatos y Contratos Análogos a Entidades Paraestatales</t>
  </si>
  <si>
    <t>Transferencias a Fideicomisos, Mandatos y Contratos Análogos al Gobierno</t>
  </si>
  <si>
    <t>Transferencias a Fideicomisos, Mandatos y Contratos Análogos</t>
  </si>
  <si>
    <t>Otras Pensiones y Jubilaciones</t>
  </si>
  <si>
    <t>Jubilaciones</t>
  </si>
  <si>
    <t>Pensiones</t>
  </si>
  <si>
    <t>Pensiones y Jubilaciones</t>
  </si>
  <si>
    <t>Ayudas Sociales por Desastres Naturales y Otros Siniestros</t>
  </si>
  <si>
    <t>Ayudas Sociales a Instituciones</t>
  </si>
  <si>
    <t>Becas</t>
  </si>
  <si>
    <t>Ayudas Sociales a Personas</t>
  </si>
  <si>
    <t>Ayudas Sociales</t>
  </si>
  <si>
    <t>Subvenciones</t>
  </si>
  <si>
    <t>Subsidios</t>
  </si>
  <si>
    <t>Subsidios y Subvenciones</t>
  </si>
  <si>
    <t>Transferencias a Entidades Federativas y Municipios</t>
  </si>
  <si>
    <t>Transferencias a Entidades Paraestatales</t>
  </si>
  <si>
    <t>Transferencias al Resto del Sector Público</t>
  </si>
  <si>
    <t>Transferencias Internas al Sector Público</t>
  </si>
  <si>
    <t>Asignaciones al Sector Público</t>
  </si>
  <si>
    <t>Transferencias Internas y Asignaciones al Sector Público</t>
  </si>
  <si>
    <t>TRANSFERENCIAS, ASIGNACIONES, SUBSIDIOS Y OTRAS AYUDAS</t>
  </si>
  <si>
    <t>Otros Servicios Generales</t>
  </si>
  <si>
    <t>Servicios Oficiales</t>
  </si>
  <si>
    <t>Servicios de Traslado y Viáticos</t>
  </si>
  <si>
    <t>Servicios de Comunicación Social y Publicidad</t>
  </si>
  <si>
    <t>Servicios de Instalación, Reparación, Mantenimiento y Conservación</t>
  </si>
  <si>
    <t>Servicios Financieros, Bancarios y Comerciales</t>
  </si>
  <si>
    <t>Servicios Profesionales, Científicos y Técnicos y Otros Servicios</t>
  </si>
  <si>
    <t>Servicios de Arrendamiento</t>
  </si>
  <si>
    <t>Servicios Básicos</t>
  </si>
  <si>
    <t>Servicios Generales</t>
  </si>
  <si>
    <t>Herramientas, Refacciones y Accesorios Menores</t>
  </si>
  <si>
    <t>Materiales y Suministros para Seguridad</t>
  </si>
  <si>
    <t>Vestuario, Blancos, Prendas de Protección y Artículos Deportivos</t>
  </si>
  <si>
    <t>Combustibles, Lubricantes y Aditivos</t>
  </si>
  <si>
    <t>Productos Químicos, Farmacéuticos y de Laboratorio</t>
  </si>
  <si>
    <t>Materiales y Artículos de Construcción y de Reparación</t>
  </si>
  <si>
    <t>Materias Primas y Materiales de Producción y Comercialización</t>
  </si>
  <si>
    <t>Alimentos y Utensilios</t>
  </si>
  <si>
    <t>Materiales de Administración, Emisión de Documentos y Artículos Oficiales</t>
  </si>
  <si>
    <t>Materiales y Suministros</t>
  </si>
  <si>
    <t>Pago de Estímulos a Servidores Públicos</t>
  </si>
  <si>
    <t>Otras Prestaciones Sociales y Económicas</t>
  </si>
  <si>
    <t>Seguridad Social</t>
  </si>
  <si>
    <t>Remuneraciones Adicionales y Especiales</t>
  </si>
  <si>
    <t>Remuneraciones al Personal de Carácter Transitorio</t>
  </si>
  <si>
    <t>Remuneraciones al Personal de Carácter Permanente</t>
  </si>
  <si>
    <t>Servicios Personales</t>
  </si>
  <si>
    <t>GASTOS DE FUNCIONAMIENTO</t>
  </si>
  <si>
    <t>GASTOS Y OTRAS PERDIDAS</t>
  </si>
  <si>
    <t>%</t>
  </si>
  <si>
    <t>ACT-04 GASTOS Y OTRAS PERDIDAS</t>
  </si>
  <si>
    <t>Otros Ingresos y Beneficios Varios</t>
  </si>
  <si>
    <t>Diferencias por Reestructuración de Deuda Pública a Favor</t>
  </si>
  <si>
    <t>Utilidades por Participación Patrimonial</t>
  </si>
  <si>
    <t>Diferencias de Cotizaciones a Favor en Valores Negociables</t>
  </si>
  <si>
    <t>Diferencias por Tipo de Cambio a Favor</t>
  </si>
  <si>
    <t>Bonificaciones y Descuentos Obtenidos</t>
  </si>
  <si>
    <t>Disminución del Exceso de Provisiones</t>
  </si>
  <si>
    <t>Disminución del Exceso de Estimaciones por Pérdida o Deterioro u Obsolescencia</t>
  </si>
  <si>
    <t>Incremento por Variación de Almacén de Materias Primas, Materiales y Suministros de Consumo</t>
  </si>
  <si>
    <t>Incremento por Variación de Inventarios de Materias Primas, Materiales y Suministros para Producción</t>
  </si>
  <si>
    <t>Incremento por Variación de Inventarios de Mercancías en Proceso de Elaboración</t>
  </si>
  <si>
    <t>Incremento por Variación de Inventarios de Mercancías Terminadas</t>
  </si>
  <si>
    <t>Incremento por Variación de Inventarios de Mercancías para Venta</t>
  </si>
  <si>
    <t>Incremento por Variación de Inventarios</t>
  </si>
  <si>
    <t>Otros Ingresos Financieros</t>
  </si>
  <si>
    <t>Intereses Ganados de Títulos, Valores y demás Instrumentos Financieros</t>
  </si>
  <si>
    <t>Ingresos Financieros</t>
  </si>
  <si>
    <t>OTROS INGRESOS Y BENEFICIOS</t>
  </si>
  <si>
    <t>ACT-03 OTROS INGRESOS Y BENEFICIOS</t>
  </si>
  <si>
    <t>Transferencias del Fondo Mexicano del Petróleo para la Estabilización y el Desarrollo</t>
  </si>
  <si>
    <t>Transferencias Internas y Asignaciones del Sector Público</t>
  </si>
  <si>
    <t>Transferencias, Asignaciones, Subsidios y Otras ayudas</t>
  </si>
  <si>
    <t>Fondos Distintos de Aportaciones</t>
  </si>
  <si>
    <t>Incentivos derivados de la Colaboración Fiscal</t>
  </si>
  <si>
    <t>Participaciones, Aportaciones, Convenios, Incentivos Derivados de la Colaboración Fiscal y Fondos Distintos de Aportaciones</t>
  </si>
  <si>
    <t>PARTICIPACIONES, APORTACIONES, CONVENIOS, INCENTIVOS DERIVADOS DE LA COLABORACIÓN FISCAL, FONDOS DISTINTOS DE APORTACIONES, TRANSFERENCIAS, ASIGNACIONES, SUBSIDIOS Y SUBVENCIONES, Y PENSIONES Y JUBILACIONES</t>
  </si>
  <si>
    <t>Característica Significativa</t>
  </si>
  <si>
    <t>ACT-02 PARTICIPACIONES, APORTACIONES, CONVENIOS, INCENTIVOS…</t>
  </si>
  <si>
    <t>Ingresos por Venta de Bienes y Prestación de Servicios de los Poderes Legislativo y Judicial, y de los Órganos Autónomos</t>
  </si>
  <si>
    <t>Ingresos por Venta de Bienes y Prestación de Servicios de Fideicomisos Financieros Públicos con Participación Estatal Mayoritaria</t>
  </si>
  <si>
    <t>Ingresos por Venta de Bienes y Prestación de Servicios de Entidades Paraestatales Empresariales Financieras No Monetarias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</si>
  <si>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</si>
  <si>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No Financieras con Participación Estatal Mayoritaria</t>
  </si>
  <si>
    <t>Ingresos por Venta de Bienes y Prestación de Servicios de Entidades Paraestatales y Fideicomisos No Empresariales y No Financieros</t>
  </si>
  <si>
    <t>Ingresos por Venta de Bienes y Prestación de Servicios de Empresas Productivas del Estado</t>
  </si>
  <si>
    <t>Ingresos por Venta de Bienes y Prestación de Servicios de Instituciones Públicas de Seguridad Social</t>
  </si>
  <si>
    <t>ngresos por Venta de Bienes y Prestación de Servicios</t>
  </si>
  <si>
    <t>Otros Aprovechamientos</t>
  </si>
  <si>
    <t>Accesorios de Aprovechamientos</t>
  </si>
  <si>
    <t>Aprovechamientos no Comprendidos en la Ley de Ingresos Vigente, Causados en Ejercicios Fiscales Anteriores Pendientes de Liquidación o Pago</t>
  </si>
  <si>
    <t>Aprovechamientos Provenientes de Obras Públicas</t>
  </si>
  <si>
    <t>Reintegros</t>
  </si>
  <si>
    <t>Indemnizaciones</t>
  </si>
  <si>
    <t>Multas</t>
  </si>
  <si>
    <t>Incentivos Derivados de la Colaboración Fiscal</t>
  </si>
  <si>
    <t>Aprovechamientos</t>
  </si>
  <si>
    <t>Productos no Comprendidos en la Ley de Ingresos Vigente, Causados en Ejercicios Fiscales Anteriores Pendientes de Liquidación o Pago</t>
  </si>
  <si>
    <t>Productos</t>
  </si>
  <si>
    <t>Otros Derechos</t>
  </si>
  <si>
    <t>Derechos no Comprendidos en la Ley de Ingresos Vigente, Causados en Ejercicios Fiscales Anteriores Pendientes de Liquidación o Pago</t>
  </si>
  <si>
    <t>Accesorios de Derechos</t>
  </si>
  <si>
    <t>Derechos por Prestación de Servicios</t>
  </si>
  <si>
    <t>Derechos por el Uso, Goce, Aprovechamiento o Explotación de Bienes de Dominio Público</t>
  </si>
  <si>
    <t>Derechos</t>
  </si>
  <si>
    <t>Contribuciones de Mejoras no Comprendidas en la Ley de Ingresos Vigente, Causadas en Ejercicios Fiscales Anteriores Pendientes de Liquidación o Pago</t>
  </si>
  <si>
    <t>Contribuciones de Mejoras por Obras Públicas</t>
  </si>
  <si>
    <t>Contribuciones de Mejoras</t>
  </si>
  <si>
    <t>Otras Cuotas y Aportaciones para la Seguridad Social</t>
  </si>
  <si>
    <t>Accesorios de Cuotas y Aportaciones de Seguridad Social</t>
  </si>
  <si>
    <t>Cuotas de Ahorro para el Retiro</t>
  </si>
  <si>
    <t>Cuotas para la Seguridad Social</t>
  </si>
  <si>
    <t>Aportaciones para Fondos de Vivienda</t>
  </si>
  <si>
    <t>Cuotas y Aportaciones de Seguridad Social</t>
  </si>
  <si>
    <t>Otros Impuestos</t>
  </si>
  <si>
    <t>Impuestos no Comprendidos en la Ley de Ingresos Vigente, Causados en Ejercicios Fiscales Anteriores Pendientes de Liquidación o Pago</t>
  </si>
  <si>
    <t>Accesorios de Impuestos</t>
  </si>
  <si>
    <t>Impuestos Ecológicos</t>
  </si>
  <si>
    <t>Impuestos Sobre Nóminas y Asimilables</t>
  </si>
  <si>
    <t>Impuestos al Comercio Exterior</t>
  </si>
  <si>
    <t>Impuestos Sobre la Producción, el Consumo y las Transacciones</t>
  </si>
  <si>
    <t>Impuestos Sobre el Patrimonio</t>
  </si>
  <si>
    <t>Impuestos Sobre los Ingresos</t>
  </si>
  <si>
    <t>Impuestos</t>
  </si>
  <si>
    <t>INGRESOS DE GESTION</t>
  </si>
  <si>
    <t>ACT-01 INGRESOS DE GESTION</t>
  </si>
  <si>
    <t>Notas de Desglose Estado de Actividades</t>
  </si>
  <si>
    <t>Notas de Desglose Estado de Variación en la Hacienda Pública</t>
  </si>
  <si>
    <t>VHP-01 PATRIMONIO CONTRIBUIDO</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</si>
  <si>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</si>
  <si>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</si>
  <si>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</si>
  <si>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</si>
  <si>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</si>
  <si>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</si>
  <si>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</si>
  <si>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</si>
  <si>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</si>
  <si>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</si>
  <si>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</si>
  <si>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</si>
  <si>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</si>
  <si>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</si>
  <si>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</si>
  <si>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</si>
  <si>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</si>
  <si>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</si>
  <si>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</si>
  <si>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</si>
  <si>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</si>
  <si>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</si>
  <si>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</si>
  <si>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</si>
  <si>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</si>
  <si>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</si>
  <si>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</si>
  <si>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</si>
  <si>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Subsidio</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</si>
  <si>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</si>
  <si>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</si>
  <si>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</si>
  <si>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</si>
  <si>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</si>
  <si>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</si>
  <si>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</si>
  <si>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</si>
  <si>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</si>
  <si>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</si>
  <si>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</si>
  <si>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</si>
  <si>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</si>
  <si>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</si>
  <si>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</si>
  <si>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</si>
  <si>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</si>
  <si>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</si>
  <si>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</si>
  <si>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</si>
  <si>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</si>
  <si>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</si>
  <si>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</si>
  <si>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</si>
  <si>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</si>
  <si>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</si>
  <si>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</si>
  <si>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</si>
  <si>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</si>
  <si>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</si>
  <si>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</si>
  <si>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</si>
  <si>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</si>
  <si>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</si>
  <si>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</si>
  <si>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</si>
  <si>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</si>
  <si>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</si>
  <si>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</si>
  <si>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</si>
  <si>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</si>
  <si>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</si>
  <si>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</si>
  <si>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</si>
  <si>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</si>
  <si>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Ingresos Contables (4 = 1 + 2 - 3)</t>
  </si>
  <si>
    <t>4. Total de Gasto Contable (4 = 1 - 2 + 3)</t>
  </si>
  <si>
    <t>Otros Gastos Contables No Presupuestarios</t>
  </si>
  <si>
    <t>3.7</t>
  </si>
  <si>
    <t>3.6</t>
  </si>
  <si>
    <t>Aumento por insuficiencia de Provisiones</t>
  </si>
  <si>
    <t>3.5</t>
  </si>
  <si>
    <t>Aumento por insuficiencia de Estimaciones por Pérdida o Deterioro u Obsolescencia</t>
  </si>
  <si>
    <t>3.4</t>
  </si>
  <si>
    <t>3.3</t>
  </si>
  <si>
    <t>3.2</t>
  </si>
  <si>
    <t>3.1</t>
  </si>
  <si>
    <t>3. Más Gastos Contables No Presupuestarios</t>
  </si>
  <si>
    <t>Otros Egresos Presupuestarios No Contables</t>
  </si>
  <si>
    <t>2.21</t>
  </si>
  <si>
    <t>Adeudos de Ejercicios Fiscales Anteriores (ADEFAS)</t>
  </si>
  <si>
    <t>2.20</t>
  </si>
  <si>
    <t>Amortización de la Deuda Pública</t>
  </si>
  <si>
    <t>2.19</t>
  </si>
  <si>
    <t>Provisiones para Contingencias y Otras Erogaciones Especiales</t>
  </si>
  <si>
    <t>2.18</t>
  </si>
  <si>
    <t>Inversiones en Fideicomisos, Mandatos y Otros Análogos</t>
  </si>
  <si>
    <t>2.17</t>
  </si>
  <si>
    <t>Concesión de Préstamos</t>
  </si>
  <si>
    <t>2.16</t>
  </si>
  <si>
    <t>Compra de Títulos y Valores</t>
  </si>
  <si>
    <t>2.15</t>
  </si>
  <si>
    <t>Acciones y Participaciones de Capital</t>
  </si>
  <si>
    <t>2.14</t>
  </si>
  <si>
    <t>Obra Pública en Bienes Propios</t>
  </si>
  <si>
    <t>2.13</t>
  </si>
  <si>
    <t>Obra Pública en Bienes de Dominio Público</t>
  </si>
  <si>
    <t>2.12</t>
  </si>
  <si>
    <t>2.11</t>
  </si>
  <si>
    <t>Bienes Inmuebles</t>
  </si>
  <si>
    <t>2.10</t>
  </si>
  <si>
    <t>2. Menos Egresos Presupuestarios No Contables</t>
  </si>
  <si>
    <t>1. Total de Egresos Presupuestarios</t>
  </si>
  <si>
    <t>Conciliación entre los Egresos Presupuestarios y los Gastos Contables</t>
  </si>
  <si>
    <t>Presupuesto de Egresos Pagado</t>
  </si>
  <si>
    <t>Presupuesto de Egresos Ejercido</t>
  </si>
  <si>
    <t>Presupuesto de Egresos Devengado</t>
  </si>
  <si>
    <t>Presupuesto de Egresos Comprometido</t>
  </si>
  <si>
    <t>Modificaciones al Presupuesto de Egresos Aprobado</t>
  </si>
  <si>
    <t>Presupuesto de Egresos por Ejercer</t>
  </si>
  <si>
    <t>Presupuesto de Egresos Aprobado</t>
  </si>
  <si>
    <t>Ley de Ingresos Recaudada</t>
  </si>
  <si>
    <t>Ley de Ingresos Devengada</t>
  </si>
  <si>
    <t>Modificaciones a la Ley de Ingresos Estimada</t>
  </si>
  <si>
    <t>Ley de Ingresos por Ejecutar</t>
  </si>
  <si>
    <t>Ley de Ingresos Estimada</t>
  </si>
  <si>
    <t>CUENTAS DE ORDEN PRESUPUESTARIAS</t>
  </si>
  <si>
    <t>Contrato de Comodato por Bienes</t>
  </si>
  <si>
    <t>Bienes Bajo Contrato en Comodato</t>
  </si>
  <si>
    <t>Contrato de Concesión por Bienes</t>
  </si>
  <si>
    <t>Bienes Bajo Contrato en Concesión</t>
  </si>
  <si>
    <t>Inversión Pública Contratada Mediante Proyectos para Prestación de Servicios (PPS) y Similares</t>
  </si>
  <si>
    <t>Contratos para Inversión Mediante Proyectos para Prestación de Servicios (PPS) y Similares</t>
  </si>
  <si>
    <t>Resolución de Demandas en Proceso Judicial</t>
  </si>
  <si>
    <t>Demandas Judicial en Proceso de Resolución</t>
  </si>
  <si>
    <t>Fianzas Otorgadas del Gobierno para Respaldar Obligaciones no Fiscales</t>
  </si>
  <si>
    <t>Fianzas Otorgadas para Respaldar Obligaciones no Fiscales del Gobierno</t>
  </si>
  <si>
    <t>Fianzas y Garantías Recibidas</t>
  </si>
  <si>
    <t>Fianzas y Garantías Recibidas por Deudas a Cobrar</t>
  </si>
  <si>
    <t>Avales Firmados</t>
  </si>
  <si>
    <t>Avales Autorizados</t>
  </si>
  <si>
    <t>Contratos de Préstamos y Otras Obligaciones de la Deuda Pública Interna y Externa</t>
  </si>
  <si>
    <t>Suscripción de Contratos de Préstamos y Otras Obligaciones de la Deuda Pública Externa</t>
  </si>
  <si>
    <t>Suscripción de Contratos de Préstamos y Otras Obligaciones de la Deuda Pública Interna</t>
  </si>
  <si>
    <t>Emisiones Autorizadas de la Deuda Pública Interna y Externa</t>
  </si>
  <si>
    <t>Autorización para la Emisión de Bonos, Títulos y Valores de la Deuda Pública Externa</t>
  </si>
  <si>
    <t>Autorización para la Emisión de Bonos, Títulos y Valores de la Deuda Pública Interna</t>
  </si>
  <si>
    <t>Garantía de Créditos Recibidos de los Formadores de Mercado</t>
  </si>
  <si>
    <t>Instrumentos de Crédito Recibidos en Garantía de los Formadores de Mercado</t>
  </si>
  <si>
    <t>Préstamo de Instrumentos de Crédito a Formadores de Mercado y su Garantía</t>
  </si>
  <si>
    <t>Instrumentos de Crédito Prestados a Formadores de Mercado</t>
  </si>
  <si>
    <t>Custodia de Valores</t>
  </si>
  <si>
    <t>Valores en Custodia</t>
  </si>
  <si>
    <t>CUENTAS DE ORDEN CONTABLES</t>
  </si>
  <si>
    <t>Tipo de Contrato</t>
  </si>
  <si>
    <t>Vencimiento</t>
  </si>
  <si>
    <t>Tasa</t>
  </si>
  <si>
    <t>Saldo Final</t>
  </si>
  <si>
    <t>Abonos del Período</t>
  </si>
  <si>
    <t>Cargos del Período</t>
  </si>
  <si>
    <t>Saldo Inicial</t>
  </si>
  <si>
    <t>Concepto</t>
  </si>
  <si>
    <t>Notas de Memoria</t>
  </si>
  <si>
    <t>Sistema para el Desarrollo Integral de la Familia en el Municipio de León Gto.</t>
  </si>
  <si>
    <t>Anual</t>
  </si>
  <si>
    <t>Correspondiente del 01 de enero al 31 de Diciembre 2021</t>
  </si>
  <si>
    <t>COMISION MUNICIPAL DE CULTURA FISICA Y DEPORTE DE LEON GUANAJUATO</t>
  </si>
  <si>
    <t>Correspondiente del 01 de Enero al 31 de Diciembre de 2021</t>
  </si>
  <si>
    <t>FORMA PARTE DE APROXIMADAMENTE EL 52 % DE LOS INGRESOS DE LA INSTITUCIÓN</t>
  </si>
  <si>
    <t>FORMA PARTE DE APROXIMADAMENTE EL 48 % DE LOS INGRESOS DE LA INSTITUCIÓN</t>
  </si>
  <si>
    <t>20XN</t>
  </si>
  <si>
    <t>20XN-1</t>
  </si>
  <si>
    <t>Adquisición</t>
  </si>
  <si>
    <t>SISTEMA DE AGUA POTABLE Y ALCANTARILLADO DE LEÓN</t>
  </si>
  <si>
    <t>Correspondiente del 01 DE ENERO AL 31 DE DICIEMBRE DE 2021</t>
  </si>
  <si>
    <t>PROMEDIO</t>
  </si>
  <si>
    <t>LÍNEA RECTA</t>
  </si>
  <si>
    <t>5% ANUAL</t>
  </si>
  <si>
    <t>REGISTRO MENSUAL</t>
  </si>
  <si>
    <t>10% Y 33.33%</t>
  </si>
  <si>
    <t>25% ANUAL</t>
  </si>
  <si>
    <t>10% Y 8%</t>
  </si>
  <si>
    <t>REGISTRO MENSUAL POR VIGENCIA</t>
  </si>
  <si>
    <t>CUENTAS CON VENCIMIENTO DE 24 MESES O MAS</t>
  </si>
  <si>
    <t>2% SOBRE EL INVENTARIO AL CIERRE DEL EJERCICIO</t>
  </si>
  <si>
    <t/>
  </si>
  <si>
    <t>Depreciación</t>
  </si>
  <si>
    <t>Energía eléctrica para operación</t>
  </si>
  <si>
    <t>Trimestral</t>
  </si>
  <si>
    <t>Saldos a favor de terceros (h)</t>
  </si>
  <si>
    <t>Saldos a favor de terceros (d)</t>
  </si>
  <si>
    <t>Obligaciones por beneficios proyectados (h)</t>
  </si>
  <si>
    <t>Obligaciones por beneficios proyectados (d)</t>
  </si>
  <si>
    <t>Accesorios por cobrar devengados</t>
  </si>
  <si>
    <t>Accesorios devengados por cobrar</t>
  </si>
  <si>
    <t>linea recta</t>
  </si>
  <si>
    <t>INSTITUTO MUNICIPAL DE LAS MUJERES</t>
  </si>
  <si>
    <t xml:space="preserve"> </t>
  </si>
  <si>
    <t>UNITARIO</t>
  </si>
  <si>
    <t>COSTO DE ADQUISICÓN</t>
  </si>
  <si>
    <t>PEPS</t>
  </si>
  <si>
    <t>_________________________</t>
  </si>
  <si>
    <t>Del 01 de Enero Al 30  de Diciembre 2021</t>
  </si>
  <si>
    <t xml:space="preserve">    -2,147,266.35</t>
  </si>
  <si>
    <t>ESF-04 INVENTARIO</t>
  </si>
  <si>
    <t>Caracteristica</t>
  </si>
  <si>
    <t>Bajo protesta de decir verdad declaramos que los Estados Financieros y sus notas, son razonablemente correctos y son responsabilidad del emisor de la información financiera y contable.</t>
  </si>
  <si>
    <t>Fideicomiso Promoción Juvenil 129747</t>
  </si>
  <si>
    <t>Correspondiente del 01 de Enero al 31 de Diciembre de 2021 .</t>
  </si>
  <si>
    <t>NADA QUE MANIFESTAR</t>
  </si>
  <si>
    <t>ACT-03 OTROS INGRESOS</t>
  </si>
  <si>
    <t>Bajo protesta de decir verdad declaramos que los Estados Financieros y sus notas, son razonablemente correctos y son responsa</t>
  </si>
  <si>
    <t>bilidad del emisor de la información financiera y contable</t>
  </si>
  <si>
    <t>Correspondiente del 01 de Enero al 31 de Diciembre del 2021.</t>
  </si>
  <si>
    <t>TIIE</t>
  </si>
  <si>
    <t>Correspondiente del 01 de Enero al 31 de Diciembre</t>
  </si>
  <si>
    <t>11221-0000-0010-0002</t>
  </si>
  <si>
    <t>ESCUELA PROFESIONAL DE COMERCIO Y ADMINISTRACION AC</t>
  </si>
  <si>
    <t>VIGENTE</t>
  </si>
  <si>
    <t>11221-0000-0010-0008</t>
  </si>
  <si>
    <t>INSTITUTO ESTATAL DE LA CULTURA</t>
  </si>
  <si>
    <t>11221-0000-0010-0012</t>
  </si>
  <si>
    <t>UNIVERSIDAD AUTÓNOMA DE MÉXICO</t>
  </si>
  <si>
    <t>11221-0000-0010-0014</t>
  </si>
  <si>
    <t>FORUM CULTURAL GUANAJUATO</t>
  </si>
  <si>
    <t>11221-0000-0010-0013</t>
  </si>
  <si>
    <t>MUNICIPIO DE LEON</t>
  </si>
  <si>
    <t>11221-0000-0010-0017</t>
  </si>
  <si>
    <t>SISTEMA DE AGUA POTABLE Y ALCANTARILLADO DE LEON</t>
  </si>
  <si>
    <t>11221-0000-0010-0021</t>
  </si>
  <si>
    <t>PARTIDO ACCIÓN NACIONAL</t>
  </si>
  <si>
    <t>SE REALIZARA TRAMITE PARA RECUPERAR</t>
  </si>
  <si>
    <t>11221-0000-0010-0027</t>
  </si>
  <si>
    <t>UNIVERSIDAD DE LA SALLE BAJIO AC</t>
  </si>
  <si>
    <t>11221-0000-0010-0041</t>
  </si>
  <si>
    <t>UNIVERSIDAD DE GUANAJUATO</t>
  </si>
  <si>
    <t>11221-0000-0010-0042</t>
  </si>
  <si>
    <t>GAYTAN AGUIÑAGA IRMA</t>
  </si>
  <si>
    <t>11221-0000-0010-0079</t>
  </si>
  <si>
    <t>TENEDORA DE CINES, S.A. DE C.V.</t>
  </si>
  <si>
    <t>11221-0000-0010-0092</t>
  </si>
  <si>
    <t>PÁGINA TRES, S.A.</t>
  </si>
  <si>
    <t>11249-0000-0001-0001</t>
  </si>
  <si>
    <t>IVA A FAVOR 2008</t>
  </si>
  <si>
    <t>POR ACREEDITAR</t>
  </si>
  <si>
    <t>11249-0000-0001-0003</t>
  </si>
  <si>
    <t>IVA ACREDITABLE PENDIENTE DE PAGO</t>
  </si>
  <si>
    <t>11231-0000-0001-0017</t>
  </si>
  <si>
    <t>PEREZ CORDERO LAURA</t>
  </si>
  <si>
    <t>Se realizará acciones correspondiente para su recuperación.</t>
  </si>
  <si>
    <t>11231-0000-0002-0024</t>
  </si>
  <si>
    <t>ISAIAS ALVAREZ MARICHEZ</t>
  </si>
  <si>
    <t>Gasto por Comprobar</t>
  </si>
  <si>
    <t>11231-0000-0002-0033</t>
  </si>
  <si>
    <t>RAMIREZ GONZALEZ LEONARDO</t>
  </si>
  <si>
    <t>11231-0000-0002-0051</t>
  </si>
  <si>
    <t>OROZCO ALVAREZ LIZBETH</t>
  </si>
  <si>
    <t>11231-0000-0002-0052</t>
  </si>
  <si>
    <t>MARTINEZ JUAREZ HUGO ENRIQUE</t>
  </si>
  <si>
    <t>11231-0000-0002-0059</t>
  </si>
  <si>
    <t>PONCE DURAN MONICA GUADALUPE</t>
  </si>
  <si>
    <t>11231-0000-0002-0065</t>
  </si>
  <si>
    <t>ANDRADE SILVA MARTHA PATRICIA</t>
  </si>
  <si>
    <t>11231-0000-0002-0074</t>
  </si>
  <si>
    <t>NILO FERNANDEZ KATIA</t>
  </si>
  <si>
    <t>11231-0000-0002-0076</t>
  </si>
  <si>
    <t>ALVEAR GARCIA JOSÉ ANTONIO</t>
  </si>
  <si>
    <t>11231-0000-0002-0081</t>
  </si>
  <si>
    <t>PEREZ MORENO JAVIER IGNACIO</t>
  </si>
  <si>
    <t>11231-0000-0002-0082</t>
  </si>
  <si>
    <t>ALVAREZ MARICHEZ ISAIAS</t>
  </si>
  <si>
    <t>11231-0000-0002-0089</t>
  </si>
  <si>
    <t>GUTIERREZ AYALA LIZBETH FLORENTINA</t>
  </si>
  <si>
    <t>11231-0000-0002-0090</t>
  </si>
  <si>
    <t>FLORES GUTIERREZ MARIA ISABEL</t>
  </si>
  <si>
    <t>11231-0000-0002-0094</t>
  </si>
  <si>
    <t>PEREZ FLORES TANIA</t>
  </si>
  <si>
    <t>11231-0000-0002-0099</t>
  </si>
  <si>
    <t>RODRIGUEZ FERNANDEZ ERIKA ELENA</t>
  </si>
  <si>
    <t>11231-0000-0003-0016</t>
  </si>
  <si>
    <t>HERNANDEZ FELIPE DE JESUS</t>
  </si>
  <si>
    <t>Descuento de anticipo via nomina</t>
  </si>
  <si>
    <t>11231-0000-0003-0019</t>
  </si>
  <si>
    <t>11231-0000-0003-0043</t>
  </si>
  <si>
    <t>MANZO RODRIGUEZ CLAUDIA LORENA</t>
  </si>
  <si>
    <t>11231-0000-0003-0046</t>
  </si>
  <si>
    <t>GONZALEZ BARROSO ALFREDO</t>
  </si>
  <si>
    <t>11231-0000-0003-0073</t>
  </si>
  <si>
    <t>PORRAS JUAREZ FRANCISCO JAVIER</t>
  </si>
  <si>
    <t>11231-0000-0003-0075</t>
  </si>
  <si>
    <t>RICO MACIAS GUADALUPE DANIEL</t>
  </si>
  <si>
    <t>11231-0000-0003-0098</t>
  </si>
  <si>
    <t>VALADEZ CAMARENA JOSE FERNANDO</t>
  </si>
  <si>
    <t>11231-0000-0003-0099</t>
  </si>
  <si>
    <t>PANTOJA BUSTAMANTE GUILLERMO TADEO</t>
  </si>
  <si>
    <t>11231-0000-0003-0100</t>
  </si>
  <si>
    <t>PONCE MONTERO RODOLFO</t>
  </si>
  <si>
    <t>11231-0000-0003-0103</t>
  </si>
  <si>
    <t>MANRIQUE CANDELAS MA TRINIDA</t>
  </si>
  <si>
    <t>11231-0000-0003-0104</t>
  </si>
  <si>
    <t>SALCEDO RICARDO</t>
  </si>
  <si>
    <t>11231-0000-0003-0107</t>
  </si>
  <si>
    <t>KEYS SANCHEZ EDUARDO</t>
  </si>
  <si>
    <t>11231-0000-0003-0115</t>
  </si>
  <si>
    <t>GARCIA COSTALES MARIA</t>
  </si>
  <si>
    <t>11231-0000-0003-0136</t>
  </si>
  <si>
    <t>BARCENAS PARRA MIGUEL</t>
  </si>
  <si>
    <t>11231-0000-0003-0137</t>
  </si>
  <si>
    <t>LUGO LOPEZ ISRAEL ANDRES</t>
  </si>
  <si>
    <t>11231-0000-0003-0138</t>
  </si>
  <si>
    <t>MARTINEZ TOVAR MARIA DOLORES</t>
  </si>
  <si>
    <t>11231-0000-0003-0145</t>
  </si>
  <si>
    <t>QUIROGA BARRERA ROSA MARIA</t>
  </si>
  <si>
    <t>11231-0000-0003-0156</t>
  </si>
  <si>
    <t>BARAJAS HERNANDEZ CHRISTIAN</t>
  </si>
  <si>
    <t>11231-0000-0003-0157</t>
  </si>
  <si>
    <t>ALCOCER PULIDO IGNACIO</t>
  </si>
  <si>
    <t>11231-0000-0003-0158</t>
  </si>
  <si>
    <t>CARRILLO CALDERON IRIS</t>
  </si>
  <si>
    <t>11231-0000-0003-0159</t>
  </si>
  <si>
    <t>GUTIERREZ VAZQUEZ JOSE LUIS</t>
  </si>
  <si>
    <t>11231-0000-0003-0160</t>
  </si>
  <si>
    <t>SAUCEDO VALADEZ LUIS GERONIMO</t>
  </si>
  <si>
    <t>11231-0000-0003-0161</t>
  </si>
  <si>
    <t>JAIMES JURADO ESTEBAN</t>
  </si>
  <si>
    <t>11231-0000-0003-0162</t>
  </si>
  <si>
    <t>ALCARAZ CASTRO JORGE BRAULIO DE JESUS</t>
  </si>
  <si>
    <t>11231-0000-0003-0163</t>
  </si>
  <si>
    <t>SMITH VELAZQUEZ JAQUELINE</t>
  </si>
  <si>
    <t>11231-0000-0003-0164</t>
  </si>
  <si>
    <t>GUTIERREZ HERRERA MABEL GISELA</t>
  </si>
  <si>
    <t>11231-0000-0003-0165</t>
  </si>
  <si>
    <t>HERNANDEZ GONZALEZ CARLOS ANTONIO</t>
  </si>
  <si>
    <t>11231-0000-0003-0166</t>
  </si>
  <si>
    <t>PARAMO LOPEZ ADELA PALMIRA</t>
  </si>
  <si>
    <t>11231-0000-0003-0181</t>
  </si>
  <si>
    <t>ROMO GONZALEZ LAURA MARCELA</t>
  </si>
  <si>
    <t>11231-0000-0003-0196</t>
  </si>
  <si>
    <t>NEGRETE ALVAREZ OSCAR ARTURO</t>
  </si>
  <si>
    <t>11231-0000-0003-0199</t>
  </si>
  <si>
    <t>CRUZ NUÑEZ CARLOS</t>
  </si>
  <si>
    <t>11231-0000-0003-0200</t>
  </si>
  <si>
    <t>DE ANDA ALVAREZ NICOLAS</t>
  </si>
  <si>
    <t>11231-0000-0003-0201</t>
  </si>
  <si>
    <t>GONZALEZ GARCIA JONATHAN JOSAFAT</t>
  </si>
  <si>
    <t>11231-0000-0003-0202</t>
  </si>
  <si>
    <t>LOFARO FUENTES AMALFI NILLILIA</t>
  </si>
  <si>
    <t>11231-0000-0003-0203</t>
  </si>
  <si>
    <t>MEDINA REGALADO ARANTXA CARRE</t>
  </si>
  <si>
    <t>11231-0000-0003-0205</t>
  </si>
  <si>
    <t>HERNANDEZ GOMEZ MA. DEL ROCIO</t>
  </si>
  <si>
    <t>11231-0000-0003-0206</t>
  </si>
  <si>
    <t>MARTINEZ HERMENEGILDO JOSE ANTONIO</t>
  </si>
  <si>
    <t>11231-0000-0003-0207</t>
  </si>
  <si>
    <t>SERNA GUERRERO MA. GUADALUPE</t>
  </si>
  <si>
    <t>11231-0000-0003-0208</t>
  </si>
  <si>
    <t>SANCHEZ GONZALEZ MARIA DEL SOL</t>
  </si>
  <si>
    <t>11231-0000-0003-0232</t>
  </si>
  <si>
    <t>MACIAS GONZALEZ OFELIA</t>
  </si>
  <si>
    <t>11231-0000-0003-0239</t>
  </si>
  <si>
    <t>HERNANDEZ RODRIGUEZ EDUARDO</t>
  </si>
  <si>
    <t>11231-0000-0003-0242</t>
  </si>
  <si>
    <t>ALVAREZ MARICHES ISAIAS</t>
  </si>
  <si>
    <t>11231-0000-0003-0243</t>
  </si>
  <si>
    <t>ALVAREZ AKIL JUAN PABLO</t>
  </si>
  <si>
    <t>11231-0000-0003-0244</t>
  </si>
  <si>
    <t>LARA MARTINEZ MA ASUNCION</t>
  </si>
  <si>
    <t>11231-0000-0003-0249</t>
  </si>
  <si>
    <t>MEZA MADRIGAL MARIANA</t>
  </si>
  <si>
    <t>11231-0000-0003-0255</t>
  </si>
  <si>
    <t>CORNEJO LOSADA FRANCISCO GERARDO</t>
  </si>
  <si>
    <t>11231-0000-0003-0256</t>
  </si>
  <si>
    <t>MENDOZA RAMOS CARLOS ALEJANDRO</t>
  </si>
  <si>
    <t>11231-0000-0003-0278</t>
  </si>
  <si>
    <t>VERA CORTES JOSE ANDRES</t>
  </si>
  <si>
    <t>11231-0000-0003-0280</t>
  </si>
  <si>
    <t>TORRES LOZANO JUAN GERARDO</t>
  </si>
  <si>
    <t>11231-0000-0003-0292</t>
  </si>
  <si>
    <t>LARA HIGUERA ROCIO MARGARITA</t>
  </si>
  <si>
    <t>11231-0000-0003-0305</t>
  </si>
  <si>
    <t>GARZA VILLANUEVA JULIO CESAR</t>
  </si>
  <si>
    <t>11231-0000-0003-0311</t>
  </si>
  <si>
    <t>ESPARZA ZAVALA KARINA</t>
  </si>
  <si>
    <t>11310-0000-0001-0008</t>
  </si>
  <si>
    <t>TELEFONOS DE MEXICO</t>
  </si>
  <si>
    <t>Por Recuperar</t>
  </si>
  <si>
    <t>11310-0000-0001-0010</t>
  </si>
  <si>
    <t>PADILLA HNOS IMPRSORA</t>
  </si>
  <si>
    <t>11310-0000-0001-0017</t>
  </si>
  <si>
    <t>GRUPO TURISTICO DEL CENTRO OCC</t>
  </si>
  <si>
    <t>11310-0000-0001-0037</t>
  </si>
  <si>
    <t>HOTELES MODERNOS SA DE CV</t>
  </si>
  <si>
    <t>11310-0000-0001-0043</t>
  </si>
  <si>
    <t>RAMIREZ CISNEROS JUAN MANUEL</t>
  </si>
  <si>
    <t>11310-0000-0001-0045</t>
  </si>
  <si>
    <t>LEON OFICINA DE CONVENCIONES Y VISITANTE</t>
  </si>
  <si>
    <t>11310-0000-0001-0047</t>
  </si>
  <si>
    <t>OSORNIO CUADROS ARTURO</t>
  </si>
  <si>
    <t>11310-0000-0001-0061</t>
  </si>
  <si>
    <t>11310-0000-0001-0066</t>
  </si>
  <si>
    <t>GONZALEZ GALAN ARMANDO ANTONIO</t>
  </si>
  <si>
    <t>11310-0000-0001-0071</t>
  </si>
  <si>
    <t>SEGUROS EL POTOSI SA DE CV</t>
  </si>
  <si>
    <t>11310-0000-0001-0073</t>
  </si>
  <si>
    <t>RUJONA SA DE CV</t>
  </si>
  <si>
    <t>11310-0000-0001-0074</t>
  </si>
  <si>
    <t>MARTINEZ TORRES CARLOS ADOLFO</t>
  </si>
  <si>
    <t>11310-0000-0001-0078</t>
  </si>
  <si>
    <t>TRUJILLO LEMUS CESAR</t>
  </si>
  <si>
    <t>11310-0000-0001-0080</t>
  </si>
  <si>
    <t>TOLEDO MUÑOZ EDUARDO</t>
  </si>
  <si>
    <t>11310-0000-0001-0081</t>
  </si>
  <si>
    <t>JIMENEZ ROSAS PEDRO</t>
  </si>
  <si>
    <t>11310-0000-0001-0085</t>
  </si>
  <si>
    <t>11310-0000-0001-0086</t>
  </si>
  <si>
    <t>ARENAS MENA ALEJANDRO</t>
  </si>
  <si>
    <t>11310-0000-0001-0087</t>
  </si>
  <si>
    <t>GRUPO CODIGO</t>
  </si>
  <si>
    <t>11310-0000-0001-0088</t>
  </si>
  <si>
    <t>GODINEZ VILLANUEVA ABRAHAM</t>
  </si>
  <si>
    <t>11310-0000-0001-0090</t>
  </si>
  <si>
    <t>TS GLOBAL SOLUTION  SA DE CV</t>
  </si>
  <si>
    <t>11310-0000-0001-0091</t>
  </si>
  <si>
    <t>GASCA MACIAS KARLA EVELIA</t>
  </si>
  <si>
    <t>11310-0000-0001-0093</t>
  </si>
  <si>
    <t>GONZALEZ MONTUY JOSE LUIS</t>
  </si>
  <si>
    <t>11310-0000-0001-0094</t>
  </si>
  <si>
    <t>11310-0000-0001-0095</t>
  </si>
  <si>
    <t>RIVERA VARGAS DAVID ANGEL</t>
  </si>
  <si>
    <t>11310-0000-0001-0097</t>
  </si>
  <si>
    <t>CHAVEZ MONTOYA TERESA</t>
  </si>
  <si>
    <t>11310-0000-0001-0098</t>
  </si>
  <si>
    <t>RODRIGUEZ MACIAS ITZEL</t>
  </si>
  <si>
    <t>11310-0000-0001-0099</t>
  </si>
  <si>
    <t>PUBLICIDAD EFECTIVA DE LEON SA DE CV</t>
  </si>
  <si>
    <t>11310-0000-0001-0103</t>
  </si>
  <si>
    <t>CARDENAS CASTRO CARLOS ALBERTO</t>
  </si>
  <si>
    <t>11310-0000-0001-0104</t>
  </si>
  <si>
    <t>BODEGA DE VIDRIOS Y CRISTALES DE LEON</t>
  </si>
  <si>
    <t>11310-0000-0001-0106</t>
  </si>
  <si>
    <t>OXXO EXPRESS SA DE CV</t>
  </si>
  <si>
    <t>11310-0000-0001-0110</t>
  </si>
  <si>
    <t>SERVICIOS CORPORATIVOS BROWS</t>
  </si>
  <si>
    <t>11310-0000-0001-0115</t>
  </si>
  <si>
    <t>MENDEZ GARCIA EDITH DEL ROSARIO</t>
  </si>
  <si>
    <t>11310-0000-0001-0117</t>
  </si>
  <si>
    <t>LUCA SILVIU CRISTIAN</t>
  </si>
  <si>
    <t>11310-0000-0001-0118</t>
  </si>
  <si>
    <t>SEARS OPERADORA MEXICO</t>
  </si>
  <si>
    <t>11310-0000-0001-0122</t>
  </si>
  <si>
    <t>COMISION FEDERAL DE ELECTRICIDAD</t>
  </si>
  <si>
    <t>11310-0000-0001-0125</t>
  </si>
  <si>
    <t>TORRES DIAZ ULISES ABRAHAM</t>
  </si>
  <si>
    <t>11310-0000-0001-0126</t>
  </si>
  <si>
    <t>MENDEZ AGUAYO MARIA FERNANDA</t>
  </si>
  <si>
    <t>11310-0000-0001-0128</t>
  </si>
  <si>
    <t>GECTECH DE MEXICO SA DE CV</t>
  </si>
  <si>
    <t>11310-0000-0001-0131</t>
  </si>
  <si>
    <t>QUALITAS COMPAÑIA DE SEGUROS SA DE CV</t>
  </si>
  <si>
    <t>11310-0000-0001-0132</t>
  </si>
  <si>
    <t>PROMOTORA DE HOTELES IMPERIAL SA DE CV</t>
  </si>
  <si>
    <t>11310-0000-0001-0135</t>
  </si>
  <si>
    <t>BERNAL PADILLA MAYRA VANESSA</t>
  </si>
  <si>
    <t>11310-0000-0001-0136</t>
  </si>
  <si>
    <t>HOTEL LAS HADAS RESORTS SA DE CV</t>
  </si>
  <si>
    <t>11310-0000-0001-0141</t>
  </si>
  <si>
    <t>GONZALEZ JAUREGUI JOSE LIBRADO</t>
  </si>
  <si>
    <t>11310-0000-0001-0143</t>
  </si>
  <si>
    <t>AUTOS PULLMAN SA DE CV</t>
  </si>
  <si>
    <t>11310-0000-0001-0146</t>
  </si>
  <si>
    <t>EDITORIAL MARTINICA SA DECV</t>
  </si>
  <si>
    <t>11310-0000-0001-0149</t>
  </si>
  <si>
    <t>PLANMEDIOS Y PRODUCCIONES SA DE CV</t>
  </si>
  <si>
    <t>11310-0000-0001-0156</t>
  </si>
  <si>
    <t>PONTEVEDRA HOTELERA SA DE CV</t>
  </si>
  <si>
    <t>11310-0000-0001-0159</t>
  </si>
  <si>
    <t>MUSIC CLUB  INTERNATIONAL S DE RL DE CV</t>
  </si>
  <si>
    <t>11310-0000-0001-0168</t>
  </si>
  <si>
    <t>CAJA POPULAR ARBOLEDAS</t>
  </si>
  <si>
    <t>11310-0000-0001-0174</t>
  </si>
  <si>
    <t>CORPUS PERALES ANA LAURA</t>
  </si>
  <si>
    <t>11310-0000-0001-0175</t>
  </si>
  <si>
    <t>LOPEZ LOPEZ CHRISTIAN JESUS</t>
  </si>
  <si>
    <t>11310-0000-0001-0176</t>
  </si>
  <si>
    <t>JAUREGUI MUÑOZ JORGE ARTURO</t>
  </si>
  <si>
    <t>11310-0000-0001-0177</t>
  </si>
  <si>
    <t>OLVERA MORENO DAVID</t>
  </si>
  <si>
    <t>11310-0000-0001-0178</t>
  </si>
  <si>
    <t>PUIG DOMENE IVAN</t>
  </si>
  <si>
    <t>11310-0000-0001-0180</t>
  </si>
  <si>
    <t>AMIDZA INC</t>
  </si>
  <si>
    <t>LINEA RECTA</t>
  </si>
  <si>
    <t>10% Y 30% EQUIPO DE COMPUTO</t>
  </si>
  <si>
    <t>MENSUAL</t>
  </si>
  <si>
    <t>12510-5911-0000-0000</t>
  </si>
  <si>
    <t>SOFTWARE</t>
  </si>
  <si>
    <t>12731-0000-0001-0000</t>
  </si>
  <si>
    <t>COMUNICACIONES NEXTEL DE MEXICO</t>
  </si>
  <si>
    <t>12731-0000-0002-0000</t>
  </si>
  <si>
    <t>COMISION FEDERAL DE ELCTRICIDAD</t>
  </si>
  <si>
    <t>21111-0000-0003-0001</t>
  </si>
  <si>
    <t>MIGUEL BARCENAS PARRA</t>
  </si>
  <si>
    <t>SE REALIZARA PAGO</t>
  </si>
  <si>
    <t>21111-0000-0003-0002</t>
  </si>
  <si>
    <t>21111-0000-0003-0003</t>
  </si>
  <si>
    <t>MORALES HERNANDEZ MONSERRAT CELESTE</t>
  </si>
  <si>
    <t>21111-0000-0003-0004</t>
  </si>
  <si>
    <t>MUÑOZ SANCHEZ MIRIAM SANDRA</t>
  </si>
  <si>
    <t>21111-0000-0003-0005</t>
  </si>
  <si>
    <t>GONZALEZ MURGUIA MICHELLE</t>
  </si>
  <si>
    <t>21111-0000-0003-0006</t>
  </si>
  <si>
    <t>MEDINA NAVA ABRIL</t>
  </si>
  <si>
    <t>21111-0000-0003-0007</t>
  </si>
  <si>
    <t>AZOÑOS PADRON ESTEFANIA</t>
  </si>
  <si>
    <t>21111-0000-0003-0008</t>
  </si>
  <si>
    <t>ROJAS CAMACHO ULISES ALEJANDRO</t>
  </si>
  <si>
    <t>21111-0000-0003-0009</t>
  </si>
  <si>
    <t>GUTIERREZ PEREZ BEATRIZ ALELHY</t>
  </si>
  <si>
    <t>21111-0000-0003-0010</t>
  </si>
  <si>
    <t>CARRILLO JAIMES JOSE ALEXANDER</t>
  </si>
  <si>
    <t>21121-0000-0002-0006</t>
  </si>
  <si>
    <t>DEMOLOGISTICA</t>
  </si>
  <si>
    <t>21121-0000-0002-0024</t>
  </si>
  <si>
    <t>PINTURAS OLGELI SA DE CV</t>
  </si>
  <si>
    <t>21121-0000-0002-0033</t>
  </si>
  <si>
    <t>LINOTIPOGRAFICA DAVALOS</t>
  </si>
  <si>
    <t>21121-0000-0002-0080</t>
  </si>
  <si>
    <t>HOTELES MODERNOS</t>
  </si>
  <si>
    <t>21121-0000-0002-0130</t>
  </si>
  <si>
    <t>21121-0000-0002-0223</t>
  </si>
  <si>
    <t>GRUPO NACIONAL PROVINCIAL SAB</t>
  </si>
  <si>
    <t>21121-0000-0002-0259</t>
  </si>
  <si>
    <t>CAMARENA MARQUEZ JAIME HUMBERTO</t>
  </si>
  <si>
    <t>21121-0000-0002-0315</t>
  </si>
  <si>
    <t>GOVEA VAZQUEZ BERNARDO HUMBERTO</t>
  </si>
  <si>
    <t>21121-0000-0002-0338</t>
  </si>
  <si>
    <t>TINOCO GARCIA PAOLA</t>
  </si>
  <si>
    <t>21121-0000-0002-0349</t>
  </si>
  <si>
    <t>MENCHACA FERNANDEZ LUIS ALBERTO</t>
  </si>
  <si>
    <t>21121-0000-0002-0392</t>
  </si>
  <si>
    <t>21121-0000-0002-0428</t>
  </si>
  <si>
    <t>VAZQUEZ ZUÑIGA OSCAR ULISES</t>
  </si>
  <si>
    <t>21121-0000-0002-0456</t>
  </si>
  <si>
    <t>EOS SOLUCIONES S DE RL DE CV</t>
  </si>
  <si>
    <t>21121-0000-0002-0476</t>
  </si>
  <si>
    <t>AGUILAR JIMENEZ ERIK ALEJANDRO</t>
  </si>
  <si>
    <t>21121-0000-0002-0487</t>
  </si>
  <si>
    <t>CABRERA REYES ALICIA</t>
  </si>
  <si>
    <t>21121-0000-0002-0528</t>
  </si>
  <si>
    <t>ALCANTAR ALONSO MAURICIO ALEJANDRO</t>
  </si>
  <si>
    <t>21121-0000-0002-0530</t>
  </si>
  <si>
    <t>EDITORIAL MARTINICA SA DE CV</t>
  </si>
  <si>
    <t>21121-0000-0002-0534</t>
  </si>
  <si>
    <t>21121-0000-0002-0538</t>
  </si>
  <si>
    <t>21121-0000-0002-0555</t>
  </si>
  <si>
    <t>LOPEZ GARCIA MARIA ELBA</t>
  </si>
  <si>
    <t>21121-0000-0002-0562</t>
  </si>
  <si>
    <t>SILVIU LUCA CRISTIAN</t>
  </si>
  <si>
    <t>21121-0000-0002-0609</t>
  </si>
  <si>
    <t>EVOLUTION SYSTEM SA DE CV</t>
  </si>
  <si>
    <t>21121-0000-0002-0615</t>
  </si>
  <si>
    <t>PEGASO PCS SA DE CV</t>
  </si>
  <si>
    <t>21121-0000-0002-0618</t>
  </si>
  <si>
    <t>RUBIO HERNANDEZ BEATRIZ AURORA</t>
  </si>
  <si>
    <t>21121-0000-0002-0619</t>
  </si>
  <si>
    <t>GUERRERO SALDAÑA JOSE ALEJANDRO</t>
  </si>
  <si>
    <t>21121-0000-0002-0622</t>
  </si>
  <si>
    <t>GARCIA BELMONTE JOSE GUADALUPE</t>
  </si>
  <si>
    <t>21121-0000-0002-0628</t>
  </si>
  <si>
    <t>MAQUINAS REFACCIONES Y SERVICIOS SA DE C</t>
  </si>
  <si>
    <t>21121-0000-0002-0630</t>
  </si>
  <si>
    <t>MERINO LUBETZKY ALONSO</t>
  </si>
  <si>
    <t>21121-0000-0002-0633</t>
  </si>
  <si>
    <t>DIAZ CUESTA GUILLERMO</t>
  </si>
  <si>
    <t>21121-0000-0002-0643</t>
  </si>
  <si>
    <t>21121-0000-0002-0652</t>
  </si>
  <si>
    <t>SEARS OPERADORA MEXICO SA DE CV</t>
  </si>
  <si>
    <t>21121-0000-0002-0687</t>
  </si>
  <si>
    <t>SERVIN AGUIRRE LOURDES SELENIA</t>
  </si>
  <si>
    <t>21121-0000-0002-0692</t>
  </si>
  <si>
    <t>MULTISERVICIOS ARELLANO SA DE CV</t>
  </si>
  <si>
    <t>21121-0000-0002-0697</t>
  </si>
  <si>
    <t>SOLER FRANCO CARLOS</t>
  </si>
  <si>
    <t>21121-0000-0002-0714</t>
  </si>
  <si>
    <t>OLIVARES CONTRERAS CRISTOPHER ADRIAN</t>
  </si>
  <si>
    <t>21121-0000-0002-0726</t>
  </si>
  <si>
    <t>GUERRERO SOTO MA ELENA</t>
  </si>
  <si>
    <t>21121-0000-0002-0781</t>
  </si>
  <si>
    <t>BERNAL PADILLA MAYRA VANESA</t>
  </si>
  <si>
    <t>21121-0000-0002-0883</t>
  </si>
  <si>
    <t>ESCOBAR RAMIREZ JULIETA</t>
  </si>
  <si>
    <t>21121-0000-0002-0925</t>
  </si>
  <si>
    <t>ARTE Y COLOR DIGITAL SA DE CV</t>
  </si>
  <si>
    <t>21121-0000-0002-0931</t>
  </si>
  <si>
    <t>PEREZ PUENTE LUZ MARIA DE LOURDES</t>
  </si>
  <si>
    <t>21121-0000-0002-0972</t>
  </si>
  <si>
    <t>MACHUCA PAREDES CINDY</t>
  </si>
  <si>
    <t>21121-0000-0002-1025</t>
  </si>
  <si>
    <t>ASSOCIATION WHS RY</t>
  </si>
  <si>
    <t>21121-0000-0002-1086</t>
  </si>
  <si>
    <t>UNIDAD DE TELEVISION DE GUANAJUATO</t>
  </si>
  <si>
    <t>21121-0000-0002-1130</t>
  </si>
  <si>
    <t>DGP SA DE CV</t>
  </si>
  <si>
    <t>21121-0000-0002-1279</t>
  </si>
  <si>
    <t>SERNA GUERRERO MA GUADALUPE</t>
  </si>
  <si>
    <t>21121-0000-0002-1291</t>
  </si>
  <si>
    <t>LOPEZ ARMENTA ANA ITZEL</t>
  </si>
  <si>
    <t>21121-0000-0002-1452</t>
  </si>
  <si>
    <t>GARCIA CARPIO GRACIELA DE MARIA</t>
  </si>
  <si>
    <t>21121-0000-0002-1489</t>
  </si>
  <si>
    <t>LAURENCIO ZARATE DANIELA</t>
  </si>
  <si>
    <t>21121-0000-0002-1578</t>
  </si>
  <si>
    <t>RADIO IMPULSORA CENTRO SA</t>
  </si>
  <si>
    <t>21121-0000-0002-1598</t>
  </si>
  <si>
    <t>RIVAS RUIZ JESUS</t>
  </si>
  <si>
    <t>21171-0000-0001-0001</t>
  </si>
  <si>
    <t>10% ISR RET HONORARIOS Y ARREND</t>
  </si>
  <si>
    <t>SE ENTERA EN EL PAGO PROVISIONAL DEL MES DE DICIEMBRE</t>
  </si>
  <si>
    <t>21171-0000-0001-0002</t>
  </si>
  <si>
    <t>ISPT</t>
  </si>
  <si>
    <t>21171-0000-0001-0004</t>
  </si>
  <si>
    <t>SUBSIDIO POR PRODUCTOS DEL TRABA</t>
  </si>
  <si>
    <t>21171-0000-0001-0008</t>
  </si>
  <si>
    <t>2% IMPUESTO SOBRE NOMINAS</t>
  </si>
  <si>
    <t>21171-0000-0001-0010</t>
  </si>
  <si>
    <t>IMPUESTO RETENIDO AL EXTRANJERO</t>
  </si>
  <si>
    <t>21171-0000-0001-0011</t>
  </si>
  <si>
    <t>2.5% CEDULAR SERVICIOS PROFESIONALES</t>
  </si>
  <si>
    <t>21171-0000-0001-0012</t>
  </si>
  <si>
    <t>6% IVA RETENIDO</t>
  </si>
  <si>
    <t>21171-0000-0001-0013</t>
  </si>
  <si>
    <t>5% CEDULAR SERVICIOS PROFESIONALES</t>
  </si>
  <si>
    <t>21172-0000-0001-0001</t>
  </si>
  <si>
    <t>CUOTAS IMSS</t>
  </si>
  <si>
    <t xml:space="preserve">SE REALIZARA PAGO EN LIQUIDACION IMSS </t>
  </si>
  <si>
    <t>21172-0000-0001-0002</t>
  </si>
  <si>
    <t>INVALIDEZ CESANTIA VEJEZ</t>
  </si>
  <si>
    <t>21172-0000-0001-0003</t>
  </si>
  <si>
    <t>5% INFONAVIT</t>
  </si>
  <si>
    <t>21179-0000-0001-0000</t>
  </si>
  <si>
    <t>IVA POR PAGAR</t>
  </si>
  <si>
    <t>SE ENCUENTRA EN NEGATIVO POR LAS NOTAS DE CREDITO REALIZADAS POR LA DEVOLUCIÓN DE LAS RENTAS DE STANDS Y MENSUALMENTESE VAN DESCONTANDO DE LOS INGRESOS GRAVADOS LAS NOTAS DE CREDITO</t>
  </si>
  <si>
    <t>21179-0000-0002-0000</t>
  </si>
  <si>
    <t>IVA TRASLADADO PENDIENTE DE COBRO</t>
  </si>
  <si>
    <t>SE REALIZARÁ PAGO CUANDO SEA EFECTIVAMENTE COBRADO</t>
  </si>
  <si>
    <t>21190-0000-0001-0003</t>
  </si>
  <si>
    <t>DEPOSITOS TAQUILLA</t>
  </si>
  <si>
    <t>SE EFECTUA REEMBOLSO AL CORTE DE CADA EVENTO AL EMPRESARIO TEATRAL</t>
  </si>
  <si>
    <t>21190-0000-0001-0007</t>
  </si>
  <si>
    <t>PROV CAJA CHICA</t>
  </si>
  <si>
    <t>21190-0000-0001-0008</t>
  </si>
  <si>
    <t>VARIOS</t>
  </si>
  <si>
    <t>21190-0000-0001-0032</t>
  </si>
  <si>
    <t>21190-0000-0001-0095</t>
  </si>
  <si>
    <t>ORDAZ VAZQUEZ MARIA ELENA</t>
  </si>
  <si>
    <t>21190-0000-0001-0099</t>
  </si>
  <si>
    <t>CONACULTA (INTERES INVERSIONES)</t>
  </si>
  <si>
    <t>SE REEMBOLSARA CUANDO SE EFECTUE EL TRAMITE SEGÚN LO ESTABLECIDO EN CONVENIO</t>
  </si>
  <si>
    <t>21190-0000-0001-0101</t>
  </si>
  <si>
    <t>NIETO LANUZA HILDA CRISTINA</t>
  </si>
  <si>
    <t>21190-0000-0001-0111</t>
  </si>
  <si>
    <t>RODRIGUEZ OSCAR</t>
  </si>
  <si>
    <t>21190-0000-0001-0112</t>
  </si>
  <si>
    <t>21190-0000-0001-0116</t>
  </si>
  <si>
    <t>21190-0000-0001-0120</t>
  </si>
  <si>
    <t>LANDEROS GUERRERO ROBERTO CARLOS</t>
  </si>
  <si>
    <t>21190-0000-0001-0137</t>
  </si>
  <si>
    <t>MARTINEZ TOVAR ANA FRANCISCA</t>
  </si>
  <si>
    <t>21190-0000-0001-0141</t>
  </si>
  <si>
    <t>GARCÍA JUAN ANTONIO</t>
  </si>
  <si>
    <t>21190-0000-0001-0142</t>
  </si>
  <si>
    <t>PEREZ DE LA ROSA EDUARDO</t>
  </si>
  <si>
    <t>21190-0000-0001-0145</t>
  </si>
  <si>
    <t>PEDROZA MARIA VICTORIA</t>
  </si>
  <si>
    <t>21190-0000-0001-0176</t>
  </si>
  <si>
    <t>21190-0000-0001-0177</t>
  </si>
  <si>
    <t>DELGADO MAGAÑA NORA JUDITH</t>
  </si>
  <si>
    <t>21190-0000-0001-0178</t>
  </si>
  <si>
    <t>PEREZ SANTANA ELVIRA ELIZABETH</t>
  </si>
  <si>
    <t>21190-0000-0001-0188</t>
  </si>
  <si>
    <t>TOVAR LOPEZ MIGUEL</t>
  </si>
  <si>
    <t>21190-0000-0001-0198</t>
  </si>
  <si>
    <t>21190-0000-0001-0199</t>
  </si>
  <si>
    <t>21190-0000-0001-0200</t>
  </si>
  <si>
    <t>21190-0000-0001-0201</t>
  </si>
  <si>
    <t>21190-0000-0001-0218</t>
  </si>
  <si>
    <t>21190-0000-0001-0223</t>
  </si>
  <si>
    <t>AGUILERA ALFARO MELANIE</t>
  </si>
  <si>
    <t>21190-0000-0001-0232</t>
  </si>
  <si>
    <t>CARRILLO CALDERON IRIS CAROLA</t>
  </si>
  <si>
    <t>21190-0000-0001-0237</t>
  </si>
  <si>
    <t>ROMERO NAVARRO EMMANUEL</t>
  </si>
  <si>
    <t>21190-0000-0001-0283</t>
  </si>
  <si>
    <t>DE ANDA CARLOS</t>
  </si>
  <si>
    <t>21190-0000-0001-0288</t>
  </si>
  <si>
    <t>BARBOLLA RAMIREZ ALEXANDRINA</t>
  </si>
  <si>
    <t>21190-0000-0001-0294</t>
  </si>
  <si>
    <t>SANCHEZ ANDRADE REBECA</t>
  </si>
  <si>
    <t>21190-0000-0001-0310</t>
  </si>
  <si>
    <t>ULLOA PIÑON ILSE SARAI</t>
  </si>
  <si>
    <t>21190-0000-0001-0332</t>
  </si>
  <si>
    <t>SECRETARIA DE CULTURA MNT</t>
  </si>
  <si>
    <t>21190-0000-0001-0350</t>
  </si>
  <si>
    <t>21190-0000-0001-0351</t>
  </si>
  <si>
    <t>21190-0000-0001-0354</t>
  </si>
  <si>
    <t>21190-0000-0001-0357</t>
  </si>
  <si>
    <t>21190-0000-0001-0364</t>
  </si>
  <si>
    <t>21190-0000-0001-0365</t>
  </si>
  <si>
    <t>HERMOSILLO GOMEZ VICTOR HUGO</t>
  </si>
  <si>
    <t>21190-0000-0001-0379</t>
  </si>
  <si>
    <t>VELAZQUEZ MEDINA FRANCISCO</t>
  </si>
  <si>
    <t>21190-0000-0001-0403</t>
  </si>
  <si>
    <t>LINO BARAJAS ORLANDO URIEL</t>
  </si>
  <si>
    <t>21190-0000-0001-0418</t>
  </si>
  <si>
    <t>GODINEZ SANCHEZ LUIS ALBERTO</t>
  </si>
  <si>
    <t>21190-0000-0001-0419</t>
  </si>
  <si>
    <t>CANCHOLA CASTILLO FLOR MARIA</t>
  </si>
  <si>
    <t>21190-0000-0001-0420</t>
  </si>
  <si>
    <t>URQUIETA BUENO J CARMEN ALEJANDRO</t>
  </si>
  <si>
    <t>21190-0000-0001-0436</t>
  </si>
  <si>
    <t>DELGADO AMARO CARLOS EDUARDO</t>
  </si>
  <si>
    <t>21190-0000-0001-0448</t>
  </si>
  <si>
    <t>PLASCENCIA PANTOJA JUAN JOSE</t>
  </si>
  <si>
    <t>21190-0000-0001-0463</t>
  </si>
  <si>
    <t>ALFARO OSUNA ALFREDO</t>
  </si>
  <si>
    <t>21190-0000-0001-0464</t>
  </si>
  <si>
    <t>MORENO RIVERA ISRAEL</t>
  </si>
  <si>
    <t>21190-0000-0001-0465</t>
  </si>
  <si>
    <t>NEGRETE NUÑEZ EVANGELINA</t>
  </si>
  <si>
    <t>21190-0000-0001-0466</t>
  </si>
  <si>
    <t>RIVERA RAMIREZ GRACIELA</t>
  </si>
  <si>
    <t>21190-0000-0001-0468</t>
  </si>
  <si>
    <t>21190-0000-0001-0474</t>
  </si>
  <si>
    <t>GARCIA OROZCO JOSE ADRIAN</t>
  </si>
  <si>
    <t>21190-0000-0001-0482</t>
  </si>
  <si>
    <t>21190-0000-0001-0486</t>
  </si>
  <si>
    <t>FLORES PELCASTRE RAYITO</t>
  </si>
  <si>
    <t>21190-0000-0001-0494</t>
  </si>
  <si>
    <t>CASTILLO CONTRERAS JUAN SEBASTIAN</t>
  </si>
  <si>
    <t>21190-0000-0001-0497</t>
  </si>
  <si>
    <t>ROCHA RAMIREZ LUZ DANIELA</t>
  </si>
  <si>
    <t>21190-0000-0001-0498</t>
  </si>
  <si>
    <t>RODRIGUEZ GUTIERREZ ILEANA</t>
  </si>
  <si>
    <t>21190-0000-0001-0500</t>
  </si>
  <si>
    <t>21190-0000-0001-0506</t>
  </si>
  <si>
    <t>PROFEST 2021</t>
  </si>
  <si>
    <t>21190-0000-0001-0507</t>
  </si>
  <si>
    <t>MARTINEZ TOVAR JESUS URIEL</t>
  </si>
  <si>
    <t>21190-0000-0001-0508</t>
  </si>
  <si>
    <t>MONTES MEZA MARIA ALEJANDRA</t>
  </si>
  <si>
    <t>21190-0000-0002-0001</t>
  </si>
  <si>
    <t>ANTICPO RENTA DE STANDS</t>
  </si>
  <si>
    <t>21190-0000-0002-0002</t>
  </si>
  <si>
    <t>ANTICIPO RENTA TEATROS</t>
  </si>
  <si>
    <t>21190-0000-0002-0004</t>
  </si>
  <si>
    <t>ANTICIPO OTROS</t>
  </si>
  <si>
    <t>21190-0000-0003-0003</t>
  </si>
  <si>
    <t>FONDO DE AHORRO</t>
  </si>
  <si>
    <t>21190-0000-0003-0004</t>
  </si>
  <si>
    <t>FONACOT</t>
  </si>
  <si>
    <t>21190-0000-0003-0005</t>
  </si>
  <si>
    <t>RET INFONAVIT(CREDITOS)</t>
  </si>
  <si>
    <t>SE REALIZARA PAGO EN LIQUIDACION IMSS BIMESTRAL</t>
  </si>
  <si>
    <t>21190-0000-0003-0014</t>
  </si>
  <si>
    <t>Correspondiente del 01 de enero al 31 de diciembre de 2021</t>
  </si>
  <si>
    <t>Ingresos por Venta de Bienes y Prestación de Servicios</t>
  </si>
  <si>
    <t>41730-0710-0001-0001</t>
  </si>
  <si>
    <t>INSCRIPCIÓN CASA DE LA CULTURA DIEGO RIVERA</t>
  </si>
  <si>
    <t>41730-0710-0001-0003</t>
  </si>
  <si>
    <t>INSCRIPCIÓN ESCUELA DE ARTES VISUALES</t>
  </si>
  <si>
    <t>41730-0710-0001-0005</t>
  </si>
  <si>
    <t>INSCRIPCIÓN ESCUELA DE MÚSICA</t>
  </si>
  <si>
    <t>41730-0710-0001-0006</t>
  </si>
  <si>
    <t>INSCRIPCIÓN SALONES DE CULTURA</t>
  </si>
  <si>
    <t>41730-0710-0001-0007</t>
  </si>
  <si>
    <t>INSCRIPCIÓN CASA DE LA CULTURA EFREN HERNÁNDEZ</t>
  </si>
  <si>
    <t>41730-0710-0004-0001</t>
  </si>
  <si>
    <t>INGRESOS POR TAQUILLA FIC</t>
  </si>
  <si>
    <t>41730-0710-0011-0002</t>
  </si>
  <si>
    <t>RENTA DE STAND FERIA DEL LIBRO</t>
  </si>
  <si>
    <t>41730-0710-0011-0009</t>
  </si>
  <si>
    <t>OTROS FERIA DEL LIBRO</t>
  </si>
  <si>
    <t>41730-0710-0013-0001</t>
  </si>
  <si>
    <t>VENTA DE BOLETOS FIAC</t>
  </si>
  <si>
    <t>41730-0710-0013-0003</t>
  </si>
  <si>
    <t>OTROS FIAC</t>
  </si>
  <si>
    <t>41730-0710-0014-0001</t>
  </si>
  <si>
    <t>VENTA DE BOLETOS MUESTRA DE CINE</t>
  </si>
  <si>
    <t>41730-0710-0016-0001</t>
  </si>
  <si>
    <t>APORTACIONES IEC</t>
  </si>
  <si>
    <t>41730-0710-0018-0002</t>
  </si>
  <si>
    <t>INGRESOS GALERIA JESUS GALLARDO</t>
  </si>
  <si>
    <t>41730-0710-0018-0005</t>
  </si>
  <si>
    <t>COMISION USO TERMINAL</t>
  </si>
  <si>
    <t>41730-0710-0018-0010</t>
  </si>
  <si>
    <t>OTROS</t>
  </si>
  <si>
    <t>41730-0710-0018-0012</t>
  </si>
  <si>
    <t>ALTERNATIVAS</t>
  </si>
  <si>
    <t>41730-0710-0018-0014</t>
  </si>
  <si>
    <t>OTROS INGRESOS CON IVA</t>
  </si>
  <si>
    <t>41730-0710-0018-0015</t>
  </si>
  <si>
    <t>CONVENIOS VARIOS</t>
  </si>
  <si>
    <t>41730-0710-0019-0001</t>
  </si>
  <si>
    <t>ARRENDAMIENTO TEATRO MANUEL DOBLADO</t>
  </si>
  <si>
    <t>41730-0710-0019-0002</t>
  </si>
  <si>
    <t>ARRENDAMIENTO TEATRO MARIA GREVER</t>
  </si>
  <si>
    <t>42210-0910-0001-0001</t>
  </si>
  <si>
    <t>TRANSFERENCIAS FEDERALES NO ETIQUETADAS</t>
  </si>
  <si>
    <t>42210-0910-0001-0002</t>
  </si>
  <si>
    <t>TRANSFERENCIAS FEDERALES ETIQUETADAS</t>
  </si>
  <si>
    <t>42230-0930-0001-0001</t>
  </si>
  <si>
    <t>INGRESOS POR SUBSIDIO MUNICIPIO</t>
  </si>
  <si>
    <t>51110-1131-0000-0000</t>
  </si>
  <si>
    <t>SUELDOS BASE AL PERSONAL PERMANENTE</t>
  </si>
  <si>
    <t>SUELDOS DEL PERSONAL DE BASE</t>
  </si>
  <si>
    <t>51120-1212-0000-0000</t>
  </si>
  <si>
    <t>HONORARIOS</t>
  </si>
  <si>
    <t>51120-1221-0000-0000</t>
  </si>
  <si>
    <t>SUELDOS BASE AL PERSONAL EVENTUAL</t>
  </si>
  <si>
    <t>SUELDOS DE MAESTROS</t>
  </si>
  <si>
    <t>51130-1311-0000-0000</t>
  </si>
  <si>
    <t>PRIMAS POR AÑOS DE SERVICIOS EFECTIVOS P</t>
  </si>
  <si>
    <t>51130-1321-0000-0000</t>
  </si>
  <si>
    <t>PRIMAS DE VACACIONES, DOMINICAL</t>
  </si>
  <si>
    <t>51130-1323-0000-0000</t>
  </si>
  <si>
    <t>GRATIFICACIÓN FIN DE AÑO</t>
  </si>
  <si>
    <t>51130-1342-0000-0000</t>
  </si>
  <si>
    <t>RETRIBUCIONES POR ACTIVIDADES ESPECIALES</t>
  </si>
  <si>
    <t>51140-1411-0000-0000</t>
  </si>
  <si>
    <t>APORTACIONES DE SEGURIDAD SOCIAL</t>
  </si>
  <si>
    <t>51140-1421-0000-0000</t>
  </si>
  <si>
    <t>APORTACIONES A FONDOS DE VIVIENDA</t>
  </si>
  <si>
    <t>51140-1431-0000-0000</t>
  </si>
  <si>
    <t>APORTACIONES AL SISTEMA PARA EL RETIRO</t>
  </si>
  <si>
    <t>51150-1511-0000-0000</t>
  </si>
  <si>
    <t>CUOTAS PARA EL FONDO DE AHORRO</t>
  </si>
  <si>
    <t>51150-1522-0000-0000</t>
  </si>
  <si>
    <t>LIQUIDACIONES POR INDEMNIZACIONES Y POR</t>
  </si>
  <si>
    <t>51150-1545-0000-0000</t>
  </si>
  <si>
    <t>AYUDA PARA DESPENSA</t>
  </si>
  <si>
    <t>51150-1547-0000-0000</t>
  </si>
  <si>
    <t>AYUDA PARA DÍA DE REYES</t>
  </si>
  <si>
    <t>51150-1548-0000-0000</t>
  </si>
  <si>
    <t>AYUDA PARA 10 DE MAYO</t>
  </si>
  <si>
    <t>51150-1592-0000-0000</t>
  </si>
  <si>
    <t>PREMIO POR PUNTUALIDAD</t>
  </si>
  <si>
    <t>51150-1593-0000-0000</t>
  </si>
  <si>
    <t>PREMIO POR ASISTENCIA</t>
  </si>
  <si>
    <t>51210-2111-0000-0000</t>
  </si>
  <si>
    <t>MATERIALES Y ÚTILES DE OFICINA</t>
  </si>
  <si>
    <t>51210-2141-0000-0000</t>
  </si>
  <si>
    <t>MATERIALES Y ÚTILES DE TECNOLOGÍAS DE LA</t>
  </si>
  <si>
    <t>51210-2151-0000-0000</t>
  </si>
  <si>
    <t>MATERIAL IMPRESO E INFORMACIÓN DIGITAL</t>
  </si>
  <si>
    <t>51210-2161-0000-0000</t>
  </si>
  <si>
    <t>MATERIAL DE LIMPIEZA</t>
  </si>
  <si>
    <t>51220-2211-0000-0000</t>
  </si>
  <si>
    <t>PRODUCTOS ALIMENTICIOS PARA PERSONAS</t>
  </si>
  <si>
    <t>51240-2461-0000-0000</t>
  </si>
  <si>
    <t>Material eléctrico y electrónico</t>
  </si>
  <si>
    <t>51240-2481-0000-0000</t>
  </si>
  <si>
    <t>MATERIALES COMPLEMENTARIOS .</t>
  </si>
  <si>
    <t>51260-2613-0000-0000</t>
  </si>
  <si>
    <t>Combustibles, lubricantes y aditivos des</t>
  </si>
  <si>
    <t>51290-2911-0000-0000</t>
  </si>
  <si>
    <t>HERRAMIENTAS MENORES</t>
  </si>
  <si>
    <t>51290-2921-0000-0000</t>
  </si>
  <si>
    <t>REFACCIONES Y ACCESORIOS MENORES DE EDIF</t>
  </si>
  <si>
    <t>51290-2931-0000-0000</t>
  </si>
  <si>
    <t>REFACCIONES Y ACCESORIOS MENORES DE MOBI</t>
  </si>
  <si>
    <t>51290-2941-0000-0000</t>
  </si>
  <si>
    <t>REFACCIONES Y ACCESORIOS MENORES DE EQUI</t>
  </si>
  <si>
    <t>51290-2961-0000-0000</t>
  </si>
  <si>
    <t>51310-3111-0000-0000</t>
  </si>
  <si>
    <t>SERVICIO DE ENERGÍA ELÉCTRICA</t>
  </si>
  <si>
    <t>51310-3131-0000-0000</t>
  </si>
  <si>
    <t>SERVICIO DE AGUA</t>
  </si>
  <si>
    <t>51310-3141-0000-0000</t>
  </si>
  <si>
    <t>SERVICIO TELEFONÍA TRADICIONAL</t>
  </si>
  <si>
    <t>51310-3151-0000-0000</t>
  </si>
  <si>
    <t>SERVICIO TELEFONÍA CELULAR</t>
  </si>
  <si>
    <t>51310-3171-0000-0000</t>
  </si>
  <si>
    <t>Servicios de acceso de Internet, redes y</t>
  </si>
  <si>
    <t>51310-3181-0000-0000</t>
  </si>
  <si>
    <t>SERVICIOS POSTALES</t>
  </si>
  <si>
    <t>51320-3233-0000-0000</t>
  </si>
  <si>
    <t>Arrendamiento de equipo y bienes informá</t>
  </si>
  <si>
    <t>51320-3291-0000-0000</t>
  </si>
  <si>
    <t>OTROS ARRENDAMIENTOS</t>
  </si>
  <si>
    <t>51330-3341-0000-0000</t>
  </si>
  <si>
    <t>SERVICIOS DE CAPACITACIÓN</t>
  </si>
  <si>
    <t>51330-3361-0000-0000</t>
  </si>
  <si>
    <t>IMPRESIONES OFICIALES</t>
  </si>
  <si>
    <t>51330-3381-0000-0000</t>
  </si>
  <si>
    <t>SERVICIOS DE VIGILANCIA</t>
  </si>
  <si>
    <t>51340-3411-0000-0000</t>
  </si>
  <si>
    <t>SERVICIOS FINANCIEROS Y BANCARIOS</t>
  </si>
  <si>
    <t>51340-3451-0000-0000</t>
  </si>
  <si>
    <t>SEGURO DE BIENES PATRIMONIALES</t>
  </si>
  <si>
    <t>51350-3511-0000-0000</t>
  </si>
  <si>
    <t>CONSERVACIÓN Y MANTENIMIENTO DE INMUEBLE</t>
  </si>
  <si>
    <t>51350-3521-0000-0000</t>
  </si>
  <si>
    <t>INSTALACIÓN, REPARACIÓN Y MANTENIMIENTO</t>
  </si>
  <si>
    <t>51350-3531-0000-0000</t>
  </si>
  <si>
    <t>51350-3551-0000-0000</t>
  </si>
  <si>
    <t>REPARACIÓN Y MANTENIMIENTO DE EQUIPO DE</t>
  </si>
  <si>
    <t>51350-3571-0000-0000</t>
  </si>
  <si>
    <t>51350-3591-0000-0000</t>
  </si>
  <si>
    <t>Servicios de Jardinería y Fumigación</t>
  </si>
  <si>
    <t>51360-3611-0000-0000</t>
  </si>
  <si>
    <t>Difusión por radio, televisión y otros m</t>
  </si>
  <si>
    <t>51360-3612-0000-0000</t>
  </si>
  <si>
    <t>Impresión y elaboración de publicaciones</t>
  </si>
  <si>
    <t>51370-3711-0000-0000</t>
  </si>
  <si>
    <t>PASAJES ÁEREOS NACIONALES</t>
  </si>
  <si>
    <t>51370-3721-0000-0000</t>
  </si>
  <si>
    <t>PASAJES TERRESTRES</t>
  </si>
  <si>
    <t>51370-3751-0000-0000</t>
  </si>
  <si>
    <t>VIÁTICOS EN EL PAÍS.</t>
  </si>
  <si>
    <t>51370-3791-0000-0000</t>
  </si>
  <si>
    <t>OTROS SERVICIOS DE TRASLADO Y HOSPEDAJE</t>
  </si>
  <si>
    <t>51380-3811-0000-0000</t>
  </si>
  <si>
    <t>GASTOS DE CEREMONIAL</t>
  </si>
  <si>
    <t>51380-3812-0000-0000</t>
  </si>
  <si>
    <t>EVENTOS INSTITUCIONALES</t>
  </si>
  <si>
    <t>51380-3831-0000-0000</t>
  </si>
  <si>
    <t>CONGRESOS Y CONVENCIONES</t>
  </si>
  <si>
    <t>SE ENCUENTRAN REFLEJADOS LOS GASTOS PARA LA REALIZACIÓN DE EVENTOS Y FESTIVALES</t>
  </si>
  <si>
    <t>51380-3841-0000-0000</t>
  </si>
  <si>
    <t>EXPOSICIONES</t>
  </si>
  <si>
    <t>51380-3851-0000-0000</t>
  </si>
  <si>
    <t>GASTOS DE REPRESENTACIÓN</t>
  </si>
  <si>
    <t>51380-3852-0000-0000</t>
  </si>
  <si>
    <t>GASTOS DE OFICINA Y ORGANIZACIÓN</t>
  </si>
  <si>
    <t>51390-3921-0000-0000</t>
  </si>
  <si>
    <t>OTROS IMPUESTOS Y DERECHOS</t>
  </si>
  <si>
    <t>51390-3951-0000-0000</t>
  </si>
  <si>
    <t>PENAS, MULTAS, ACCES Y ACTUALIZACIONES</t>
  </si>
  <si>
    <t>51390-3961-0000-0000</t>
  </si>
  <si>
    <t>OTROS GASTOS POR RESPONSABILIDADES</t>
  </si>
  <si>
    <t>51390-3981-0000-0000</t>
  </si>
  <si>
    <t>Impuesto sobre nóminas</t>
  </si>
  <si>
    <t>51390-3991-0000-0000</t>
  </si>
  <si>
    <t>OTROS SERVICIOS GENERALES</t>
  </si>
  <si>
    <t>55151-0000-0001-0000</t>
  </si>
  <si>
    <t>DEPRECIACION DE MOBILIARIO Y EQUIPO</t>
  </si>
  <si>
    <t>55151-0000-0002-0000</t>
  </si>
  <si>
    <t>DEPRECIACION DE BIENES INFORMATICOS</t>
  </si>
  <si>
    <t>55151-0000-0003-0000</t>
  </si>
  <si>
    <t>DEPRECIACION MUEBLES EXCEPTO DE OFICINA</t>
  </si>
  <si>
    <t>55152-0000-0001-0000</t>
  </si>
  <si>
    <t>DEPRECIACION DE MOBILIARIO Y EQ EDUCACIO</t>
  </si>
  <si>
    <t>55154-0000-0001-0000</t>
  </si>
  <si>
    <t>DEPRECIACION EQUIPO DE TRANSPORTE</t>
  </si>
  <si>
    <t>55156-0000-0001-0000</t>
  </si>
  <si>
    <t>DEPRECIACION DE HERRAMIENTAS</t>
  </si>
  <si>
    <t>55156-0000-0002-0000</t>
  </si>
  <si>
    <t>DEPRECIACION OTROS BIENES MUEBLES</t>
  </si>
  <si>
    <t>55171-0000-0001-0000</t>
  </si>
  <si>
    <t>AMORTIZACION DE SOFTWARE</t>
  </si>
  <si>
    <t>31100-0000-0001-0001</t>
  </si>
  <si>
    <t>EN EFECTIVO</t>
  </si>
  <si>
    <t>Municipal</t>
  </si>
  <si>
    <t>31100-0000-0001-0002</t>
  </si>
  <si>
    <t>EN ESPECIE</t>
  </si>
  <si>
    <t>32200-0000-0001-0000</t>
  </si>
  <si>
    <t>32200-0000-0002-0000</t>
  </si>
  <si>
    <t>32200-0000-0003-0000</t>
  </si>
  <si>
    <t>32200-0000-0004-0000</t>
  </si>
  <si>
    <t>32200-0000-0005-0000</t>
  </si>
  <si>
    <t>32200-0000-0006-0000</t>
  </si>
  <si>
    <t>32200-0000-0007-0000</t>
  </si>
  <si>
    <t>32200-0000-0008-0000</t>
  </si>
  <si>
    <t>32200-0000-0009-0000</t>
  </si>
  <si>
    <t>32200-0000-0010-0000</t>
  </si>
  <si>
    <t>32200-0000-0011-0000</t>
  </si>
  <si>
    <t>32200-0000-0012-0000</t>
  </si>
  <si>
    <t>32200-0000-0013-0000</t>
  </si>
  <si>
    <t>32200-0000-0014-0000</t>
  </si>
  <si>
    <t>32200-0000-0015-0000</t>
  </si>
  <si>
    <t>32200-0000-0016-0000</t>
  </si>
  <si>
    <t>32200-0000-0017-0000</t>
  </si>
  <si>
    <t>32200-0000-0018-0000</t>
  </si>
  <si>
    <t>32200-0000-0019-0000</t>
  </si>
  <si>
    <t>32200-0000-0020-0000</t>
  </si>
  <si>
    <t>32200-0000-0021-0000</t>
  </si>
  <si>
    <t>32200-0000-0022-0000</t>
  </si>
  <si>
    <t>32200-0000-0024-0000</t>
  </si>
  <si>
    <t>32200-0000-0025-0000</t>
  </si>
  <si>
    <t>32200-0000-0027-0000</t>
  </si>
  <si>
    <t>32200-0000-0028-0000</t>
  </si>
  <si>
    <t>32200-0000-0029-0000</t>
  </si>
  <si>
    <t>32200-0000-0031-0000</t>
  </si>
  <si>
    <t>32200-0000-0033-0000</t>
  </si>
  <si>
    <t>32200-0000-0035-0000</t>
  </si>
  <si>
    <t>32200-0300-0023-0000</t>
  </si>
  <si>
    <t>REMANENTE 2012</t>
  </si>
  <si>
    <t>32200-0300-0026-0000</t>
  </si>
  <si>
    <t>REMANENTE 2014</t>
  </si>
  <si>
    <t>32200-0300-0030-0000</t>
  </si>
  <si>
    <t>REMANENTE 2017</t>
  </si>
  <si>
    <t>32200-0300-0032-0000</t>
  </si>
  <si>
    <t>REMANENTE 2018</t>
  </si>
  <si>
    <t>32200-0300-0034-0001</t>
  </si>
  <si>
    <t>INGRESOS DE LIBRE DISPOSICION</t>
  </si>
  <si>
    <t>32200-0300-0034-0002</t>
  </si>
  <si>
    <t>INGRESOS DE FINANCIAMIENTOS FEDERALES</t>
  </si>
  <si>
    <t>Federal</t>
  </si>
  <si>
    <t>32200-0300-0036-0001</t>
  </si>
  <si>
    <t>REMANENTE LIBRE DISPOSICION 2020</t>
  </si>
  <si>
    <t>32200-0300-0036-0002</t>
  </si>
  <si>
    <t>REMANENTE INGRESOS FEDERALES 2020</t>
  </si>
  <si>
    <t>11112-0000-0001-0000</t>
  </si>
  <si>
    <t>DIRECCION GENERAL</t>
  </si>
  <si>
    <t>11112-0000-0002-0000</t>
  </si>
  <si>
    <t>ADMINISTRACION</t>
  </si>
  <si>
    <t>11112-0000-0003-0000</t>
  </si>
  <si>
    <t>DIRECCION OPERATIVA</t>
  </si>
  <si>
    <t>11112-0000-0004-0000</t>
  </si>
  <si>
    <t>GALERIA JESUS GALLARDO</t>
  </si>
  <si>
    <t>11112-0000-0005-0000</t>
  </si>
  <si>
    <t>CASA DE LA CULTURA</t>
  </si>
  <si>
    <t>11112-0000-0006-0000</t>
  </si>
  <si>
    <t>ESCUELA DE MUSICA</t>
  </si>
  <si>
    <t>11112-0000-0007-0000</t>
  </si>
  <si>
    <t>ESCUELA DE ARTES PLASTICAS</t>
  </si>
  <si>
    <t>11112-0000-0009-0000</t>
  </si>
  <si>
    <t>VINCULACION</t>
  </si>
  <si>
    <t>11112-0000-0010-0000</t>
  </si>
  <si>
    <t>(MIL) MUSEO DE IDENTIDADES LEONESAS</t>
  </si>
  <si>
    <t>11112-0000-0011-0000</t>
  </si>
  <si>
    <t>CACUL EFREN HERNANDEZ</t>
  </si>
  <si>
    <t>11121-0000-0001-0000</t>
  </si>
  <si>
    <t>BANCOMER</t>
  </si>
  <si>
    <t>11121-0000-0002-0000</t>
  </si>
  <si>
    <t>SANTANDER MEXICANO</t>
  </si>
  <si>
    <t>11121-0000-0003-0001</t>
  </si>
  <si>
    <t>BANCO DEL BAJIO CTA 10572230201</t>
  </si>
  <si>
    <t>11121-0000-0003-0002</t>
  </si>
  <si>
    <t>BANCO DEL BAJIO 2169407201 FIC</t>
  </si>
  <si>
    <t>11121-0000-0003-0003</t>
  </si>
  <si>
    <t>BANCO DEL BAJIO 3202264 TAQUILLA</t>
  </si>
  <si>
    <t>11121-0000-0003-0004</t>
  </si>
  <si>
    <t>BANCO DEL BAJIO 10572230202</t>
  </si>
  <si>
    <t>11121-0000-0003-0006</t>
  </si>
  <si>
    <t>BAJIO 4202750 CONACULTA</t>
  </si>
  <si>
    <t>11121-0000-0003-0007</t>
  </si>
  <si>
    <t>5307665 MUSEO DE LAS IDENTIDADES</t>
  </si>
  <si>
    <t>11121-0000-0003-0024</t>
  </si>
  <si>
    <t>10572230203 BANBAJIO SPEI CUOTAS</t>
  </si>
  <si>
    <t>11121-0000-0003-0025</t>
  </si>
  <si>
    <t>30351928 PAICE 2020</t>
  </si>
  <si>
    <t>11121-0000-0003-0026</t>
  </si>
  <si>
    <t>33931429 PROFEST 2021</t>
  </si>
  <si>
    <t>11121-0000-0005-0001</t>
  </si>
  <si>
    <t>BANAMEX</t>
  </si>
  <si>
    <t>68,068,006.00</t>
  </si>
  <si>
    <t>0.00</t>
  </si>
  <si>
    <t>84,246,559.65</t>
  </si>
  <si>
    <t>85,808,172.22</t>
  </si>
  <si>
    <t>79,349,006.65</t>
  </si>
  <si>
    <t>79,367,819.95</t>
  </si>
  <si>
    <t>Bonos</t>
  </si>
  <si>
    <t>Linea recta</t>
  </si>
  <si>
    <t>Fideicomiso Museo de la Ciudad d León</t>
  </si>
  <si>
    <t>Correspondiente del 1 de Enero al 31 de Diciembre de 2021</t>
  </si>
  <si>
    <t>INVERSIÓN FONDOS DE INVERSION, PAPEL GUBERNAMENTAL</t>
  </si>
  <si>
    <t>Los montos mas significativos provienen de la retencion indebida de ISR por parte de Banorte, servicio de telefonia celular que sobrepaso un empleado, diferencia pagada de mas a IMSS, gastos a comprobar otorgados a empleados del Patronato, etc.</t>
  </si>
  <si>
    <t xml:space="preserve">Se refieren a anticipos a cuenta de contratos para feria 2011, de los cuales no es factible su recuperacion y anticipos a cuenta de contratos, saldos que serán cancelados al devengar los servicios pactados, siendo  contratos para la proxima edicion de feria </t>
  </si>
  <si>
    <t>(ver notas de gestion administrativa numeral 8 reporte analitico del activo )</t>
  </si>
  <si>
    <t>Las  estimacion  para  cuentas  incobrables  se  registra  con  base  a  un estudio  que  lleva  a  cabo  el  Departamento  responsable  de hacer  la  gestión  de  cobro, dicho  estudio  se  realiza  sobre  el  total  de  los  saldos  por  cobrar,  se identifican aquellas  cuentas por  cobrar  sobre  las  que  existe un riesgo  identificado de  no   lograr recuperarlas  en  un futuro y sobre  ellas  se  ajusta  el  importe  de  la  estimación  cada  mes.</t>
  </si>
  <si>
    <t>Se deriva de la devolucion que realizó el banco  correspondiente al pago de nominas de eventuales feria 2017, feria 2019, feria 2020 y feria 2022  que serán pagados posteriormente a estos trabajadores.</t>
  </si>
  <si>
    <t>Se deriva del saldo de un prestador de servicios del ejercicio 2008 que no ha sido exigible.</t>
  </si>
  <si>
    <t>Se deriva de la provision de la aportacion al museo de ciencias explora, correspondiente al ejercicio 2021.</t>
  </si>
  <si>
    <t>Se refiere a los impuestos pendientes de declarar ya que se declaran y pagan a mas tardar el dia 17 del mes siguiente y las retenciones de seguridad social que se pagan a mas tardar el dia 17 del mes siguiente al bimestre que corresponda.</t>
  </si>
  <si>
    <t xml:space="preserve"> Este saldo esta integrado por ingresos no identificados, saldos de una pensión alimenticia,  por concepto de depositos efectuados de mas, de los cuales no nos han requerido el pago,  asi como la cancelacion contable de cheque en transito del ejercicio 2014.</t>
  </si>
  <si>
    <t>PATRONATO DE LA FERIA ESTATAL DE LEON Y PARQUE ECOLOGICO</t>
  </si>
  <si>
    <t>Correspondiente del 1 de enero al 31  de diciembre de 2021</t>
  </si>
  <si>
    <t>Se refiere al registro acumulado de los ingresos devengados al momento de la expedicion del cfdi PUE  y   en algunos casos cuando el cliente solicita comprobante fiscal para gestionar el pago se emite comprobante fiscal bajo la forma de pago en parcialidades PPD.</t>
  </si>
  <si>
    <t xml:space="preserve">Se refiere al registro de los ingresos  financieros   generados en las cuentas de inversion acumuladas al mes de diciembre de 2021 </t>
  </si>
  <si>
    <t>Se refiere al registro acumulado de los ingresos devengados al momento de la expedicion del cfdi PUE Y en algunos casos cuando el cliente solicita comprobante fiscal para gestionar el pago se emite comprobante fiscal bajo la forma de pago en parcialidades PPD.</t>
  </si>
  <si>
    <t>Ingresos aportacion según convenio con sectur para apoyo en la inaguracion de las nuevas instalaciones de la feria, ingreso registrado por apoyo economico no recuperable para la adquisicion de un bien inmueble y apoyo de gobierno del estado para destinarse a erogaciones generales propias del Patronato para fortalecer y cumplir con las atribuciones encomendadas al mismo y aportacion de municipio para pago de nomina del contralor</t>
  </si>
  <si>
    <t>Ingresos aportacion según convenio con sectur para apoyo en la inaguracion de las nuevas instalaciones de la feria, ingreso registrado por apoyo economico no recuperable para la adquisicion de un bien inmueble y apoyo de gobierno del estado para destinarse a erogaciones generales propias del Patronato para fortalecer y cumplir con las atribuciones encomendadas al mismo.</t>
  </si>
  <si>
    <t>Aportacion de municipio para pago de nomina del contralor</t>
  </si>
  <si>
    <t xml:space="preserve">Registro de ganancia cambiaria por la valuación de la cuenta de dolares del Patronato de la Feria </t>
  </si>
  <si>
    <t>Resgistro del ingreso del 20% por juegos mecanicos en feria de verano 2021, comision por venta de boletos etk, pago por uso de suelo foro telcel, descuentos otorgados en servicio de telefonia celular y en actualizacion de sistema nomipaq, ingreso por uso de espacios para Marca Gto.</t>
  </si>
  <si>
    <t>Se refiere al pago de nomina del personal de planta.</t>
  </si>
  <si>
    <t>Se refiere al registro de contratos celebrados con proveedores de bienes y servicios, principalmente  se refiere a espectaculos presentados durante el evento Feria de verano 2021.</t>
  </si>
  <si>
    <t>Donación</t>
  </si>
  <si>
    <t>Estatal, municipal y propio</t>
  </si>
  <si>
    <t xml:space="preserve">PROPIO </t>
  </si>
  <si>
    <t>Correspondiente del 1 DE ENERO AL 31 DE DICIEMBRE DE 2021</t>
  </si>
  <si>
    <t>Total</t>
  </si>
  <si>
    <t>Saldo anterior</t>
  </si>
  <si>
    <t>INGRESOS POR RECUPERAR A CORTO PLAZO</t>
  </si>
  <si>
    <t>INGRESOS POR RECUPERAR GLOBAL</t>
  </si>
  <si>
    <t>ANTICIPOS FUTURAS FERIAS</t>
  </si>
  <si>
    <t>FERIAS FUTURAS ANTICIPO GLOBAL</t>
  </si>
  <si>
    <t>CONTRATOS PARA LA PRESTACION DE SERVICIOS Y SIMILARES</t>
  </si>
  <si>
    <t>PRESTACION DE SERVICIOS CONTRATADOS Y SIMILARES</t>
  </si>
  <si>
    <t>INGRESOS FUTURAS FERIAS</t>
  </si>
  <si>
    <t>FERIAS FUTURAS INGRESOS GLOBAL</t>
  </si>
  <si>
    <t>Mesa de dinero</t>
  </si>
  <si>
    <t xml:space="preserve">
A +365 días.-  retención de  Infonavit.
</t>
  </si>
  <si>
    <t>Se utiliza para fondo fijo de caja, con arqueos periodicos.</t>
  </si>
  <si>
    <t xml:space="preserve">Obra por transferir al Municipio de León . </t>
  </si>
  <si>
    <t>-</t>
  </si>
  <si>
    <t>Por tiempo porcentajes de depreciación.- Los señalados en la Ley del Impuesto sobre la renta o por la Ley de Contabilidad Gubernamental</t>
  </si>
  <si>
    <t>10%,
30%,
25%
33.3%</t>
  </si>
  <si>
    <t xml:space="preserve">10%,
30%,
33.3%
</t>
  </si>
  <si>
    <t>10%,
30%</t>
  </si>
  <si>
    <t>Por tiempo</t>
  </si>
  <si>
    <t xml:space="preserve">Factibilidad de pago mes inmediato siguiente </t>
  </si>
  <si>
    <t>Instituto Municipal de Planeación</t>
  </si>
  <si>
    <t xml:space="preserve">Productos financieros </t>
  </si>
  <si>
    <t>Por Ley de Ingresos y disposiciones administrativas</t>
  </si>
  <si>
    <t>Transferencia mensual del municipio , transferencias de recursos participaciones Federales 2020  Ramo 28 y programa de inversión 2021</t>
  </si>
  <si>
    <t xml:space="preserve"> Transferencia del Municipio -Participaciones Federales Ramo 28 2020</t>
  </si>
  <si>
    <t>Transferencia mensual del municipio y programa de inversión 2021</t>
  </si>
  <si>
    <t>Productos financieros</t>
  </si>
  <si>
    <t>Sueldo correspondiente a la plantilla de personal , seguridad social  y servicios ,proyectos y estudios avance de acuerdo a contratos</t>
  </si>
  <si>
    <t>Sueldo correspondiente a la plantilla de personal y seguridad social.</t>
  </si>
  <si>
    <t>Sueldo correspondiente a la plantilla de personal</t>
  </si>
  <si>
    <t>Gratificación Anual y Primas Vacacionales</t>
  </si>
  <si>
    <t>Servicios ,proyectos y estudios   avance de acuerdo a contrato</t>
  </si>
  <si>
    <t>Transferencias</t>
  </si>
  <si>
    <t>Transferencias Ej Ant</t>
  </si>
  <si>
    <t>En el  saldo de la balanza de comprobación queda provisionada lo correspondiente a las retenciones obreras que para estos efectos no se consideran.</t>
  </si>
  <si>
    <t>línea recta</t>
  </si>
  <si>
    <t>NA</t>
  </si>
  <si>
    <t>PATRONATO DEL PARQUE ECOLOGICO METROPOLITANO DE LEON, GTO 21</t>
  </si>
  <si>
    <t>CORRESPONDIENTE DEL 01 DE ENERO DEL 2021 AL 31 DE DICIEMBRE DEL 2021</t>
  </si>
  <si>
    <t>Si es factible de cobro</t>
  </si>
  <si>
    <t>Se integra por todos los conceptos que utilizados para la construcción o introducción de servicios</t>
  </si>
  <si>
    <t>Costo de construcción por metro cuadrado</t>
  </si>
  <si>
    <t>Es el costo real de construcción</t>
  </si>
  <si>
    <t>No aplica</t>
  </si>
  <si>
    <t>Se integra a la producción del proceso con el valor de adquisición</t>
  </si>
  <si>
    <t>Última compra</t>
  </si>
  <si>
    <t>Línea recta</t>
  </si>
  <si>
    <t>Se registra de forma mensual la depreciación</t>
  </si>
  <si>
    <t>Activo intangible totalmente amortizado</t>
  </si>
  <si>
    <t>La vigencia de la licencia se divide entre el número de meses para amortizar</t>
  </si>
  <si>
    <t>En uso</t>
  </si>
  <si>
    <t>Del total de las cuentas por cobrar se determinan cuales ya son incobrables en su totalidad, pero se continuan con las gestiones para tratar de llevar a cabo la cobranza o recuperar el bien</t>
  </si>
  <si>
    <t>Factibles de pago</t>
  </si>
  <si>
    <t>Particulares</t>
  </si>
  <si>
    <t>Ahorros previos que realizan personas que quieren obtene algún tipo de crédito que otorga el IMUVI y la administración del fondo de ahorro de los trabajadores del Instituto Municipal de Vivienda de León, Guanajuato (IMUVI)</t>
  </si>
  <si>
    <t>Instituto Municipal de Vivienda de León, Guanajuato (IMUVI)</t>
  </si>
  <si>
    <t>Correspondiente del 1 de enero al 31 de diciembre de 2021</t>
  </si>
  <si>
    <t>Ingresos por ventas y/o por por disposiones administrativas</t>
  </si>
  <si>
    <t>Subsidio municipal</t>
  </si>
  <si>
    <t>Ingresos financieros</t>
  </si>
  <si>
    <t>Ingresos generados por el cobro de intereses devengados y rendimientos bancarios</t>
  </si>
  <si>
    <t>Ingresos varios</t>
  </si>
  <si>
    <t>Otros ingresos cobrados no clasificados</t>
  </si>
  <si>
    <t>Donaciones</t>
  </si>
  <si>
    <t>Resultado del ejercicio</t>
  </si>
  <si>
    <t>Resultados de ejercicios anteriores</t>
  </si>
  <si>
    <t>11231-0000-0000-0000</t>
  </si>
  <si>
    <t>DEUDORES DIVERSOS POR COBRAR A CP</t>
  </si>
  <si>
    <t>POR RECUPERAR EN EL SIGUIENTE MES</t>
  </si>
  <si>
    <t>11231-0000-0022-0000</t>
  </si>
  <si>
    <t>FUERZA DEPORTIVA DEL CLUB LEON SA DE CV</t>
  </si>
  <si>
    <t>11231-0000-0089-0000</t>
  </si>
  <si>
    <t>INDUSTRIAS MICHELIN SA DE CV</t>
  </si>
  <si>
    <t>11231-0000-0096-0000</t>
  </si>
  <si>
    <t>TERRENO TURISTICO DE MEXICO, SA DE CV</t>
  </si>
  <si>
    <t>11231-0000-0128-0000</t>
  </si>
  <si>
    <t>TOYOMOTORS SA DE CV</t>
  </si>
  <si>
    <t>11231-0000-0188-0000</t>
  </si>
  <si>
    <t>ALFONSO ALTAMIRANO JUÁREZ</t>
  </si>
  <si>
    <t>11231-0000-0192-0000</t>
  </si>
  <si>
    <t>BRENDA PATRICIA RODRÍGUEZ CANO</t>
  </si>
  <si>
    <t>11231-0000-0219-0000</t>
  </si>
  <si>
    <t>ALONSO VIDAL HERRERA</t>
  </si>
  <si>
    <t>11310-0000-0001-0000</t>
  </si>
  <si>
    <t>PAGOS ANTICIPADOS</t>
  </si>
  <si>
    <t>11310-0000-0001-0001</t>
  </si>
  <si>
    <t>EDENRED DE MEXICO, S.A. DE C.V.</t>
  </si>
  <si>
    <t>SE AMORTIZA EN EL MES SIGUIENTE</t>
  </si>
  <si>
    <t>12310-0000-0000-0000</t>
  </si>
  <si>
    <t>TERRENOS</t>
  </si>
  <si>
    <t>12330-5830-0000-0000</t>
  </si>
  <si>
    <t>EDIFICIOS NO RESIDENCIALES</t>
  </si>
  <si>
    <t>12390-0000-0000-0000</t>
  </si>
  <si>
    <t>OTROS BIENES INMUEBLES</t>
  </si>
  <si>
    <t>12410-5151-0001-0000</t>
  </si>
  <si>
    <t>EQUIPO DE COMPUTO</t>
  </si>
  <si>
    <t>12410-5191-0001-0000</t>
  </si>
  <si>
    <t>OTROS MOBILIARIO Y EQUIPOS DE ADMINISTRA</t>
  </si>
  <si>
    <t>12411-5111-0000-0000</t>
  </si>
  <si>
    <t>MUEBLES DE OFICINAS Y ESTANTERIA</t>
  </si>
  <si>
    <t>12419-5121-0000-0000</t>
  </si>
  <si>
    <t>MUEBLES, EXCEPTO DE OFICINA Y ESTANTERÍA</t>
  </si>
  <si>
    <t>12420-5211-0000-0000</t>
  </si>
  <si>
    <t>EQUIPOS Y APARATOS AUDIOVISUALES</t>
  </si>
  <si>
    <t>12422-5221-0000-0000</t>
  </si>
  <si>
    <t>APARATOS DEPORTIVOS</t>
  </si>
  <si>
    <t>12423-5231-0000-0000</t>
  </si>
  <si>
    <t>CAMARAS FOTOGRAFICAS Y DE VIDEO</t>
  </si>
  <si>
    <t>12431-5321-0000-0000</t>
  </si>
  <si>
    <t>EQUIPO MEDICO Y DE LABORATORIO</t>
  </si>
  <si>
    <t>12432-5311-0000-0000</t>
  </si>
  <si>
    <t>EQUIPO MEDICO</t>
  </si>
  <si>
    <t>12441-5411-0001-0000</t>
  </si>
  <si>
    <t>VEHICULOS Y EQUIPO TERRESTRE</t>
  </si>
  <si>
    <t>12449-5491-0000-0000</t>
  </si>
  <si>
    <t>OTROS EQUIPOS DE TRANSPORTE</t>
  </si>
  <si>
    <t>12450-5511-0000-0000</t>
  </si>
  <si>
    <t>ARMAMENTO DE DEFENSA PUBLICA</t>
  </si>
  <si>
    <t>12465-5651-0000-0000</t>
  </si>
  <si>
    <t>EQUIPOS Y APARATOS DE COMUNICACION Y TEL</t>
  </si>
  <si>
    <t>12466-5661-0000-0000</t>
  </si>
  <si>
    <t>EQUIPOS DE GENERACIÓN ELÉCTRICA, APARATO</t>
  </si>
  <si>
    <t>12467-5671-0000-0000</t>
  </si>
  <si>
    <t>HERRAMIENTAS Y MAQUINAS-HERRAMIENTA</t>
  </si>
  <si>
    <t>12469-5691-0000-0000</t>
  </si>
  <si>
    <t>OTROS EQUIPOS</t>
  </si>
  <si>
    <t>SOFWARE</t>
  </si>
  <si>
    <t>12522-5931-0001-0000</t>
  </si>
  <si>
    <t>MARCAS</t>
  </si>
  <si>
    <t>12540-5971-0000-0000</t>
  </si>
  <si>
    <t>LICENCIAS INFORMATICAS E INTELECTUALES</t>
  </si>
  <si>
    <t>21121-0000-0071-0000</t>
  </si>
  <si>
    <t>INFONACOT</t>
  </si>
  <si>
    <t>SE CUBREN EN EL MES SIGUIENTE</t>
  </si>
  <si>
    <t>21121-0000-0150-0000</t>
  </si>
  <si>
    <t>CAJA DE PRESTACIONES SOCIALES DE BOMBERO</t>
  </si>
  <si>
    <t>21121-0000-0152-0000</t>
  </si>
  <si>
    <t>IMPULSORA PROMOBIEN S A DE C V</t>
  </si>
  <si>
    <t>21121-0000-0849-0000</t>
  </si>
  <si>
    <t>HECTOR ADAD MURILLO KORNHAUSER</t>
  </si>
  <si>
    <t>21171-0000-0000-0000</t>
  </si>
  <si>
    <t>RETENCIONES DE IMPUESTOS POR PAGAR A COR</t>
  </si>
  <si>
    <t>21171-0000-0003-0000</t>
  </si>
  <si>
    <t>I S R ASIMILADOS</t>
  </si>
  <si>
    <t>21171-0000-0007-0000</t>
  </si>
  <si>
    <t>21171-0000-0008-0000</t>
  </si>
  <si>
    <t>2 % NOMINAS</t>
  </si>
  <si>
    <t>21171-0000-0011-0000</t>
  </si>
  <si>
    <t>IVA TRASLADADO</t>
  </si>
  <si>
    <t>21171-0000-0012-0000</t>
  </si>
  <si>
    <t>SUBSIDIO AL EMPLEO</t>
  </si>
  <si>
    <t>21172-0000-0000-0000</t>
  </si>
  <si>
    <t>RETENCIONES DE SEGURIDAD SOCIAL POR PAGA</t>
  </si>
  <si>
    <t>21172-0000-0004-0000</t>
  </si>
  <si>
    <t>ADEUDO INFONAVIT</t>
  </si>
  <si>
    <t>21172-0000-0005-0000</t>
  </si>
  <si>
    <t>21290-0000-0000-0000</t>
  </si>
  <si>
    <t>OTROS DOCUMENTOS POR PAGAR A CORTO PLAZO</t>
  </si>
  <si>
    <t>21290-0000-0003-0000</t>
  </si>
  <si>
    <t>ACREEDORES DIVERSOS</t>
  </si>
  <si>
    <t>21290-0000-0003-0050</t>
  </si>
  <si>
    <t>JUAN JOSE RAMIREZ BERNAL</t>
  </si>
  <si>
    <t>21290-0000-0003-0075</t>
  </si>
  <si>
    <t>PRODUCTOS INDUSTRIALES DE LEON SA DE CV</t>
  </si>
  <si>
    <t>21290-0000-0003-0118</t>
  </si>
  <si>
    <t>CENTRO EDUCATIVO DE LEON AC</t>
  </si>
  <si>
    <t>21290-0000-0003-0129</t>
  </si>
  <si>
    <t>MARCOS IGNACIO TRUJILLO CORONA</t>
  </si>
  <si>
    <t>21290-0000-0003-0131</t>
  </si>
  <si>
    <t>JUAN JERARDO VALLEJO VERVER Y VARGAS</t>
  </si>
  <si>
    <t>21290-0000-0003-0134</t>
  </si>
  <si>
    <t>JOYAS PLAZA GALERIAS SA DE CV</t>
  </si>
  <si>
    <t>____________________________________________</t>
  </si>
  <si>
    <t xml:space="preserve">PRESIDENTE                                                                                                                                                                                                                            QUÍMICO SABINO JOSÉ RODRÍGUEZ RENDÓN </t>
  </si>
  <si>
    <t>DIRECTOR   GENERAL                                                                                                                                                                                                                  C.P. JOSÉ LUIS CARPIO GUZMÁN</t>
  </si>
  <si>
    <t>TESORERA</t>
  </si>
  <si>
    <t>MAESTRA ELBA GABRIELA FALCÓN HERNÁNDEZ</t>
  </si>
  <si>
    <t>PATRONATO DE BOMBEROS DE LEON GTO</t>
  </si>
  <si>
    <t>Correspondiente del 01 de enero al 31 de Diciembre de 2021</t>
  </si>
  <si>
    <t>POR CAPACITACIONES Y PREVENCION</t>
  </si>
  <si>
    <t>SUBSIDIO MUNICIPAL</t>
  </si>
  <si>
    <t>43110-7100-0000-0000</t>
  </si>
  <si>
    <t>INTERESES GANADOS DE VALORES CRREDITOS B</t>
  </si>
  <si>
    <t>43110-7100-0007-0000</t>
  </si>
  <si>
    <t>PRODUCTOS FINANCIEROS</t>
  </si>
  <si>
    <t>GASTO OPERATIVO Y ADMINISTRATIVO</t>
  </si>
  <si>
    <t>RECURSO MUNICIPAL</t>
  </si>
  <si>
    <t>32200-0001-0000-0000</t>
  </si>
  <si>
    <t>RESULTADO DE EJERCICIOS ANTERIORES</t>
  </si>
  <si>
    <t>RECURSO MUNICIPAL Y PROPIO</t>
  </si>
  <si>
    <t>32200-0300-0000-0000</t>
  </si>
  <si>
    <t>REMANENTES</t>
  </si>
  <si>
    <t>32200-2018-0000-0000</t>
  </si>
  <si>
    <t>RESULTADO EJERCICIO 2018</t>
  </si>
  <si>
    <t>32200-2019-0000-0000</t>
  </si>
  <si>
    <t>RESULTADO EJERCICIO 2019</t>
  </si>
  <si>
    <t>32200-2020-0000-0000</t>
  </si>
  <si>
    <t>RESULTADO EJERCICIO 2020</t>
  </si>
  <si>
    <t>11112-0000-0000-0000</t>
  </si>
  <si>
    <t>FONDO FIJO</t>
  </si>
  <si>
    <t>CAJA CHICA</t>
  </si>
  <si>
    <t>CAJA CHICA C.C.B.</t>
  </si>
  <si>
    <t>CAJA CHICA CENTRAL</t>
  </si>
  <si>
    <t>CAJA CHICA OPERATIVO TURNO B</t>
  </si>
  <si>
    <t>CAJA CHICA OPERATIVO TURNO A</t>
  </si>
  <si>
    <t>11121-0000-0000-0000</t>
  </si>
  <si>
    <t>BANCOS MONEDA NACIONAL</t>
  </si>
  <si>
    <t>BANCO DEL BAJIO</t>
  </si>
  <si>
    <t>11121-0000-0001-0001</t>
  </si>
  <si>
    <t>BAJIO CHEQUES</t>
  </si>
  <si>
    <t>11121-0000-0001-0002</t>
  </si>
  <si>
    <t>BAJIO EJE</t>
  </si>
  <si>
    <t>11121-0000-0001-0004</t>
  </si>
  <si>
    <t>BANCO DEL BAJIO CTA. 137133910201</t>
  </si>
  <si>
    <t>11121-0000-0001-0005</t>
  </si>
  <si>
    <t>CTA. MAESTRA 03448982</t>
  </si>
  <si>
    <t>11121-0000-0001-0006</t>
  </si>
  <si>
    <t>CTA. MAESTRA 03449501</t>
  </si>
  <si>
    <t>11121-0000-0001-0007</t>
  </si>
  <si>
    <t>CTA. MAESTRA 13713391</t>
  </si>
  <si>
    <t>Línea Recta/tiempo</t>
  </si>
  <si>
    <t>Porcentaje anual, dividido mensualmente</t>
  </si>
  <si>
    <t>1241-1</t>
  </si>
  <si>
    <t>1241-3</t>
  </si>
  <si>
    <t>Equipo de Cómputo y de tecno</t>
  </si>
  <si>
    <t>1241-9</t>
  </si>
  <si>
    <t>Otros Mobiliarios y Equipos</t>
  </si>
  <si>
    <t>parte proporcional mensual</t>
  </si>
  <si>
    <t>Monto / 12</t>
  </si>
  <si>
    <t>Importe anual dividido mensualmente</t>
  </si>
  <si>
    <t>no se amortiza</t>
  </si>
  <si>
    <t>Importe transitorio, se elimina al pagar a las Dependencias correspondientes</t>
  </si>
  <si>
    <t>Provisiones a Corto Plazo</t>
  </si>
  <si>
    <t>FIDEICOMISO CIUDAD INDUSTRIAL DE LEON</t>
  </si>
  <si>
    <t>Rendimientos bancarios</t>
  </si>
  <si>
    <t>El banco fiduciario debe contratar siempre la mejor inversion de los recursos</t>
  </si>
  <si>
    <t>Sueldos del personal según plantilla autorizada</t>
  </si>
  <si>
    <t>Por liquidaciones de personal autorizadas</t>
  </si>
  <si>
    <t>Honorarios Fiduciarios pagados al banco fiduciario</t>
  </si>
  <si>
    <t xml:space="preserve">Pagos de Impuesto predial </t>
  </si>
  <si>
    <t>Municipal y Estatal</t>
  </si>
  <si>
    <t xml:space="preserve">Donaciones </t>
  </si>
  <si>
    <t>Actualizaciones</t>
  </si>
  <si>
    <t>Recurso invertido por la Fiduciaria diariamente</t>
  </si>
  <si>
    <t>Aportaciones Realizadas Por Los Vecinos En Cajas De La Tesorería Municipal</t>
  </si>
  <si>
    <t>Fondo revolvente</t>
  </si>
  <si>
    <t>Recurso de anticipos  por amortizar de contratos vigentes de obra</t>
  </si>
  <si>
    <t>Calculo de depreciación conforme a la CONAC/ valor historico</t>
  </si>
  <si>
    <t>10% mob. y 33.30% Computo</t>
  </si>
  <si>
    <t>Pago según avance de obra y fondeado con aport. de cooperadores</t>
  </si>
  <si>
    <t>Se paga de forma mensual al SAT a través de la fiduciaria y a la  la Camara de forma semestral</t>
  </si>
  <si>
    <t>Recurso depósitado por contratistas pend. de entregar estimación para registro; así como el  recurso a pagar al municipio por concepto de nóminas.</t>
  </si>
  <si>
    <t>Aportaciones para obras diversas</t>
  </si>
  <si>
    <t>Aportaciones de Obras No Iniciadas</t>
  </si>
  <si>
    <t>Recurso a devolver  a los cooperadores por obras canceladas y saldos a favor de obras terminadas</t>
  </si>
  <si>
    <t>ACREEDORA</t>
  </si>
  <si>
    <t>Recurso  de aportaciones para el pago de obra de pavimentación y de gastos generales, así como recurso aplicado por el PAE pendiente de recaudar de cartera vencida..</t>
  </si>
  <si>
    <t>Correspondiente del 01 de enero al 31 de diciembre del 2021</t>
  </si>
  <si>
    <t>Recurso obtenido principalmente de las aportaciones de los vecinos de obras en proceso, deductivas a contratistas y accesorios pagados por PAE</t>
  </si>
  <si>
    <t>Productos financieros generados por el recurso invertido en bancos.</t>
  </si>
  <si>
    <t>Recurso pagado a la Presidencia Municipal x dif. En pago del Capítulo 1000  *Servicios Personales* y partida 3981</t>
  </si>
  <si>
    <t>SISTEMA INTEGRAL DE ASEO PUBLICO DE LEON GUANAJUATO</t>
  </si>
  <si>
    <t>Correspondiente del 01 DE ENERO al 31 DE DICIEMBRE 2021</t>
  </si>
  <si>
    <t>SISTEMA  INTEGRAL DE ASEO PUBLICO DE LEON GUANAJUATO</t>
  </si>
  <si>
    <t>SISTEMA INTEGRAL  DE ASEO PUBLICO DE LEON GUANAJUATO</t>
  </si>
  <si>
    <t>11226-0000-0000-0000</t>
  </si>
  <si>
    <t>CUENTAS POR COBRAR A ENTIDADES FEDERATIV</t>
  </si>
  <si>
    <t>11226-0000-0001-0000</t>
  </si>
  <si>
    <t>EN ENCUENTRA EN PROCESO DE COBRANZA JURIDICA</t>
  </si>
  <si>
    <t>11226-0000-0064-0000</t>
  </si>
  <si>
    <t>MUNICIPIO DE SOLEDAD DE GRACIANO SANCHEZ</t>
  </si>
  <si>
    <t>11231-0000-0046-0000</t>
  </si>
  <si>
    <t>JUAN RODRIGO ARANDA</t>
  </si>
  <si>
    <t>11231-0000-0062-0000</t>
  </si>
  <si>
    <t>MAURICIO NUÑEZ BARRANCO</t>
  </si>
  <si>
    <t>11290-0000-0000-0000</t>
  </si>
  <si>
    <t>OTROS DERECHOS A RECIBIR EFECTIVO O EQUI</t>
  </si>
  <si>
    <t>11290-0000-0001-0000</t>
  </si>
  <si>
    <t>I.V.A ACREDITABLE</t>
  </si>
  <si>
    <t>SE ACREDITA EN EL SIGUIENTE MES</t>
  </si>
  <si>
    <t>11511-2111-0000-0000</t>
  </si>
  <si>
    <t>MATERIALES Y UTILES DE OFICINA</t>
  </si>
  <si>
    <t>P.E.P.S.</t>
  </si>
  <si>
    <t>VALUACION ACTUALIZADA</t>
  </si>
  <si>
    <t>11511-2141-0000-0000</t>
  </si>
  <si>
    <t>MATERIALES Y UTILES DE TECNOLOGIAS</t>
  </si>
  <si>
    <t>11511-2151-0000-0000</t>
  </si>
  <si>
    <t>MATERIAL IMPRESO E INFORMACION DIGITAL</t>
  </si>
  <si>
    <t>11511-2161-0000-0000</t>
  </si>
  <si>
    <t>11512-2211-0000-0000</t>
  </si>
  <si>
    <t>11512-2231-0000-0000</t>
  </si>
  <si>
    <t>UTENSILIOS PARA EL SERVICIO DE ALIMENTAC</t>
  </si>
  <si>
    <t>11513-2411-0000-0000</t>
  </si>
  <si>
    <t>PRODUCTOS MINERALES NO METÁLICOS</t>
  </si>
  <si>
    <t>11513-2421-0000-0000</t>
  </si>
  <si>
    <t>CEMENTO Y PRODUCTOS DE CONCRETO</t>
  </si>
  <si>
    <t>11513-2431-0000-0000</t>
  </si>
  <si>
    <t>CAL,YESO Y PRODUCTOS DE YESO</t>
  </si>
  <si>
    <t>11513-2441-0000-0000</t>
  </si>
  <si>
    <t>MADERA Y PRODUCTOS DE MADERA</t>
  </si>
  <si>
    <t>11513-2461-0000-0000</t>
  </si>
  <si>
    <t>MATERIAL ELÉCTRICO Y ELECTRÓNICO</t>
  </si>
  <si>
    <t>11513-2471-0000-0000</t>
  </si>
  <si>
    <t>ARTÍCULOS METÁLICOS PARA CONSTRUCCIÓN</t>
  </si>
  <si>
    <t>11513-2481-0000-0000</t>
  </si>
  <si>
    <t>MATERIALES COMPLEMENTARIOS</t>
  </si>
  <si>
    <t>11513-2491-0000-0000</t>
  </si>
  <si>
    <t>OTROS MATERIALES Y ARTÍCULOS DE CONSTRUC</t>
  </si>
  <si>
    <t>11514-2511-0000-0000</t>
  </si>
  <si>
    <t>PRODUCTOS QUÍMICOS BÁSICOS</t>
  </si>
  <si>
    <t>11514-2521-0000-0000</t>
  </si>
  <si>
    <t>FERTILIZANTES, PESTICIDAS Y OTROS AGROQU</t>
  </si>
  <si>
    <t>11514-2531-0018-0000</t>
  </si>
  <si>
    <t>MEDICINAS</t>
  </si>
  <si>
    <t>11514-2541-0001-0000</t>
  </si>
  <si>
    <t>MATERIALES, ACCESORIOS Y SUMINISTROS</t>
  </si>
  <si>
    <t>11514-2561-0000-0000</t>
  </si>
  <si>
    <t>FIBRAS SINTÉTICAS, HULES, PLÁSTICOS Y DE</t>
  </si>
  <si>
    <t>11515-2613-0000-0000</t>
  </si>
  <si>
    <t>COMBUSTIBLES, LUBRICANTES Y ADITIVOS DES</t>
  </si>
  <si>
    <t>11516-2712-0014-0000</t>
  </si>
  <si>
    <t>VESTUARIO Y UNIFORMES DESTINADOS A ACTIV</t>
  </si>
  <si>
    <t>11516-2721-0000-0000</t>
  </si>
  <si>
    <t>PRENDAS DESEGURIDAD Y PROTECCIÓN PERSONA</t>
  </si>
  <si>
    <t>11516-2731-0000-0000</t>
  </si>
  <si>
    <t>ARTICULOS DEPORTIVOS</t>
  </si>
  <si>
    <t>11517-2821-0000-0000</t>
  </si>
  <si>
    <t>MATERIALES DE SEGURIDAD PUBLICA</t>
  </si>
  <si>
    <t>11518-2911-0000-0000</t>
  </si>
  <si>
    <t>11518-2921-0000-0000</t>
  </si>
  <si>
    <t>11518-2931-0000-0000</t>
  </si>
  <si>
    <t>11518-2941-0000-0000</t>
  </si>
  <si>
    <t>REFACCIONES YA CCESORIOS MENORES DE EQUI</t>
  </si>
  <si>
    <t>12351-0000-0000-0000</t>
  </si>
  <si>
    <t>EDIFICACIÓN HABITACIONAL EN PROCESO</t>
  </si>
  <si>
    <t>12351-6100-0000-0000</t>
  </si>
  <si>
    <t>OBRA PUBLICA EN BIENES DE DOMINIO PUBLIC</t>
  </si>
  <si>
    <t>12351-6120-0000-0000</t>
  </si>
  <si>
    <t>EDIFICACIÓN NO HABITACIONAL</t>
  </si>
  <si>
    <t>12351-6121-0000-0000</t>
  </si>
  <si>
    <t>12411-5111-0026-0000</t>
  </si>
  <si>
    <t>MUEBLES DE OFICINA Y ESTANTERÍA</t>
  </si>
  <si>
    <t>12412-5121-0001-0000</t>
  </si>
  <si>
    <t>MUEBLES EXCEPTO DE OFICINA Y ESTANTERIA</t>
  </si>
  <si>
    <t>12413-5151-0001-0000</t>
  </si>
  <si>
    <t>EQUIPO DE CÓMPUTO Y DE TECNOLOGÍAS DE LA</t>
  </si>
  <si>
    <t>12419-5191-0001-0000</t>
  </si>
  <si>
    <t>OTROS MOBILIARIOS Y EQUIPOS DE ADMINISTR</t>
  </si>
  <si>
    <t>12421-0000-0000-0000</t>
  </si>
  <si>
    <t>12421-5211-0001-0000</t>
  </si>
  <si>
    <t>12423-5231-0001-0000</t>
  </si>
  <si>
    <t>12429-5291-0001-0000</t>
  </si>
  <si>
    <t>OTROS MOBILIARIO Y EQUIPO EDUCACIONAL Y</t>
  </si>
  <si>
    <t>12431-5311-0000-0000</t>
  </si>
  <si>
    <t>12431-5311-0001-0000</t>
  </si>
  <si>
    <t>12441-5411-0018-0000</t>
  </si>
  <si>
    <t>AUTOMOVILES Y CAMIONES</t>
  </si>
  <si>
    <t>12441-5421-0001-0000</t>
  </si>
  <si>
    <t>CARROCERIAS Y REMOLQUES</t>
  </si>
  <si>
    <t>12449-5490-0001-0000</t>
  </si>
  <si>
    <t>OTRO EQUIPO DE TRANSPORTE</t>
  </si>
  <si>
    <t>EQUIPO DEDEFENSA Y SEGURIDAD</t>
  </si>
  <si>
    <t>12450-5512-0000-0000</t>
  </si>
  <si>
    <t>12464-5641-0001-0000</t>
  </si>
  <si>
    <t>SISTEMAS DE AIRE ACONDICIONADO, CALEFACC</t>
  </si>
  <si>
    <t>12465-5651-0001-0000</t>
  </si>
  <si>
    <t>EQUIPO DE COMUNICACION Y TELECOMUNICACIO</t>
  </si>
  <si>
    <t>12466-5661-0001-0000</t>
  </si>
  <si>
    <t>EQUIPOS DE GENERACION ELECTRICA APARATOS</t>
  </si>
  <si>
    <t>12466-5691-0000-0000</t>
  </si>
  <si>
    <t>12467-5671-0001-0000</t>
  </si>
  <si>
    <t>HERRAMIENTAS Y MAQUINAS HERRAMIENTAS</t>
  </si>
  <si>
    <t>12510-5900-0000-0000</t>
  </si>
  <si>
    <t>ACTIVOS INTANGIBLES</t>
  </si>
  <si>
    <t>12510-5911-0001-0000</t>
  </si>
  <si>
    <t>12590-5900-0000-0000</t>
  </si>
  <si>
    <t>12590-5971-0000-0000</t>
  </si>
  <si>
    <t>LICENCIAS INFORMÁTICAS E INTELECTUALES</t>
  </si>
  <si>
    <t>12590-5971-0001-0000</t>
  </si>
  <si>
    <t>21120-0000-0137-0000</t>
  </si>
  <si>
    <t>OPTIGAS CARBURACION S.A DE C.V.</t>
  </si>
  <si>
    <t>SE PAGA EN EL SIGIENTE MES</t>
  </si>
  <si>
    <t>21120-0000-0162-0000</t>
  </si>
  <si>
    <t>21120-0000-0225-0000</t>
  </si>
  <si>
    <t>TELEFONOS DE MEXICO SAB DE C.V.</t>
  </si>
  <si>
    <t>21120-0000-0269-0000</t>
  </si>
  <si>
    <t>MONEDERO ELECTRÓNICO XIGA SA DE CV</t>
  </si>
  <si>
    <t>21120-0000-0313-0000</t>
  </si>
  <si>
    <t>EOS SOLUCIONES S. DE R.L. DE C.V.</t>
  </si>
  <si>
    <t>21120-0000-0406-0000</t>
  </si>
  <si>
    <t>RADIOMOVIL DIPSA S.A DE C.V.</t>
  </si>
  <si>
    <t>21120-0000-0486-0000</t>
  </si>
  <si>
    <t>COMANDO JUNGLA TRAINING, S.A. DE C.V.</t>
  </si>
  <si>
    <t>21120-0000-0629-0000</t>
  </si>
  <si>
    <t>FERNANDO ANTONIO GONZALEZ BARROSO</t>
  </si>
  <si>
    <t>21120-0000-0637-0000</t>
  </si>
  <si>
    <t>21120-0000-0762-0000</t>
  </si>
  <si>
    <t>HÉCTOR HUGO VILLANUEVA MENCHACA</t>
  </si>
  <si>
    <t>21120-0000-0763-0000</t>
  </si>
  <si>
    <t>LUIS MARIANO HERNÁNDEZ AGUADO</t>
  </si>
  <si>
    <t>RETENCIONES DE IMPUESTOS POR PAGAR A CP</t>
  </si>
  <si>
    <t>21171-0000-0001-0000</t>
  </si>
  <si>
    <t>I.S.R. HONORARIOS</t>
  </si>
  <si>
    <t>21171-0000-0002-0000</t>
  </si>
  <si>
    <t>IMPUESTO CEDULAR</t>
  </si>
  <si>
    <t>21171-0000-0005-0000</t>
  </si>
  <si>
    <t>RETENCION IVA 4%</t>
  </si>
  <si>
    <t>ACADEMIA METROPOLITANA DE SEGURIDAD PUBLICA DE LEON GUANAJUATO</t>
  </si>
  <si>
    <t>43110-5000-0000-0000</t>
  </si>
  <si>
    <t>PRODUCTOS</t>
  </si>
  <si>
    <t>PRODUCTOS DE TIPO CORRIENTE</t>
  </si>
  <si>
    <t>43190-5000-0000-0000</t>
  </si>
  <si>
    <t>43190-5900-0001-0000</t>
  </si>
  <si>
    <t>32100-0000-0000-0000</t>
  </si>
  <si>
    <t>RESULTADOS DE LEJERCICIO (AHORRO/DESAHOR</t>
  </si>
  <si>
    <t>RESULTADO DEL EJERCICIO 2011</t>
  </si>
  <si>
    <t>RESULTADO DEL EJERCICIO 2012</t>
  </si>
  <si>
    <t>RESULTADO DEL EJERCICIO 2013</t>
  </si>
  <si>
    <t>RESULTADO DEL EJERCICIO 2014</t>
  </si>
  <si>
    <t>RESULTADO DEL EJERCICIO 2015</t>
  </si>
  <si>
    <t>RESULTADO DEL EJERCICIO 2016</t>
  </si>
  <si>
    <t>RESULTADO DEL EJERCICIO 2017</t>
  </si>
  <si>
    <t>RESULTADO DEL EJERCICIO 2018</t>
  </si>
  <si>
    <t>RESULTADO DEL EJERCICIO 2019</t>
  </si>
  <si>
    <t>RESULTADO DEL EJERCICIO 2020</t>
  </si>
  <si>
    <t>DIRECCION ADMINISTRATIVA EFECTIVO</t>
  </si>
  <si>
    <t>DIRECCION ADMINISTRATIVA DEBITO</t>
  </si>
  <si>
    <t>BANCO DEL BAJIO SA Cta.64516520101</t>
  </si>
  <si>
    <t>BANCO DEL BAJIO SACta.67347010101</t>
  </si>
  <si>
    <t>72510-0000-0000-0000</t>
  </si>
  <si>
    <t>SUSCRIPCIÓN DE CONTRATOS DE PRÉSTAMOS Y</t>
  </si>
  <si>
    <t>72510-0000-0001-0000</t>
  </si>
  <si>
    <t>SUELDOS CADETES CONTRATADOS</t>
  </si>
  <si>
    <t>72510-0000-0002-0000</t>
  </si>
  <si>
    <t>SUELDO ADMINISTRATIVO CONTRATADO</t>
  </si>
  <si>
    <t>72610-0000-0000-0000</t>
  </si>
  <si>
    <t>CONTRATOS DE PRÉSTAMOS Y OTRAS OBLIGACIO</t>
  </si>
  <si>
    <t>72610-0000-0001-0000</t>
  </si>
  <si>
    <t>APLICACION DE SUELDOS CADETES CONTRATADO</t>
  </si>
  <si>
    <t>72610-0000-0002-0000</t>
  </si>
  <si>
    <t>APLICACION DE SUELDO ADMINISTRATIVO CON</t>
  </si>
  <si>
    <t>lnstituto Municipal de la Juventud de León Guanajuato</t>
  </si>
  <si>
    <t>Correspondiente del 01 de enero al 31 de Diciembre del 2021</t>
  </si>
  <si>
    <t>Fideicomiso Museo de la Ciudad de León</t>
  </si>
  <si>
    <t>Entidades Paraestatales y Fideicomisos No Empresariales y No Financieros
Notas a los Estados Financieros de las Descentralizadas del Municipio de León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</si>
</sst>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s>
  <fonts count="29" x14ac:knownFonts="1">
    <font>
      <sz val="11"/>
      <color theme="1"/>
      <name val="Calibri"/>
      <family val="2"/>
      <scheme val="minor"/>
    </font>
    <font>
      <sz val="11"/>
      <color theme="1"/>
      <name val="Calibri"/>
      <family val="2"/>
      <scheme val="minor"/>
    </font>
    <font>
      <u/>
      <sz val="11"/>
      <color theme="10"/>
      <name val="Calibri"/>
      <family val="2"/>
      <scheme val="minor"/>
    </font>
    <font>
      <sz val="11"/>
      <color rgb="FF000000"/>
      <name val="Calibri"/>
      <family val="2"/>
    </font>
    <font>
      <b/>
      <sz val="8"/>
      <color rgb="FF2B956F"/>
      <name val="Arial"/>
      <family val="2"/>
    </font>
    <font>
      <b/>
      <sz val="8"/>
      <color rgb="FF000000"/>
      <name val="Arial"/>
      <family val="2"/>
    </font>
    <font>
      <b/>
      <sz val="8"/>
      <name val="Arial"/>
      <family val="2"/>
    </font>
    <font>
      <sz val="8"/>
      <name val="Arial"/>
      <family val="2"/>
    </font>
    <font>
      <u/>
      <sz val="8"/>
      <color theme="10"/>
      <name val="Arial"/>
      <family val="2"/>
    </font>
    <font>
      <sz val="10"/>
      <name val="Arial"/>
      <family val="2"/>
    </font>
    <font>
      <b/>
      <sz val="8"/>
      <color theme="0"/>
      <name val="Arial"/>
      <family val="2"/>
    </font>
    <font>
      <b/>
      <sz val="8"/>
      <color theme="1"/>
      <name val="Calibri"/>
      <family val="2"/>
      <scheme val="minor"/>
    </font>
    <font>
      <sz val="8"/>
      <color theme="1"/>
      <name val="Calibri"/>
      <family val="2"/>
      <scheme val="minor"/>
    </font>
    <font>
      <sz val="8"/>
      <color theme="1"/>
      <name val="Arial"/>
      <family val="2"/>
    </font>
    <font>
      <sz val="8"/>
      <color theme="0"/>
      <name val="Calibri"/>
      <family val="2"/>
      <scheme val="minor"/>
    </font>
    <font>
      <b/>
      <sz val="8"/>
      <color theme="3"/>
      <name val="Arial"/>
      <family val="2"/>
    </font>
    <font>
      <u/>
      <sz val="11"/>
      <color theme="3"/>
      <name val="Calibri"/>
      <family val="2"/>
      <scheme val="minor"/>
    </font>
    <font>
      <sz val="8"/>
      <color theme="3"/>
      <name val="Calibri"/>
      <family val="2"/>
      <scheme val="minor"/>
    </font>
    <font>
      <sz val="8"/>
      <color rgb="FFFF0000"/>
      <name val="Calibri"/>
      <family val="2"/>
      <scheme val="minor"/>
    </font>
    <font>
      <b/>
      <sz val="8"/>
      <color theme="1"/>
      <name val="Arial"/>
      <family val="2"/>
    </font>
    <font>
      <sz val="8"/>
      <color theme="0"/>
      <name val="Arial"/>
      <family val="2"/>
    </font>
    <font>
      <sz val="8"/>
      <color rgb="FF000000"/>
      <name val="Arial"/>
      <family val="2"/>
    </font>
    <font>
      <b/>
      <sz val="8"/>
      <color rgb="FFFFFFFF"/>
      <name val="Arial"/>
      <family val="2"/>
    </font>
    <font>
      <sz val="8"/>
      <color rgb="FFFF0000"/>
      <name val="Arial"/>
      <family val="2"/>
    </font>
    <font>
      <sz val="9"/>
      <color theme="1"/>
      <name val="Arial"/>
      <family val="2"/>
    </font>
    <font>
      <sz val="9"/>
      <name val="Arial"/>
      <family val="2"/>
    </font>
    <font>
      <b/>
      <sz val="8"/>
      <color indexed="8"/>
      <name val="Arial"/>
      <family val="2"/>
    </font>
    <font>
      <sz val="8"/>
      <color indexed="8"/>
      <name val="Arial"/>
      <family val="2"/>
    </font>
    <font>
      <sz val="8"/>
      <color theme="9" tint="-0.249977111117893"/>
      <name val="Arial"/>
      <family val="2"/>
    </font>
  </fonts>
  <fills count="13">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24">
    <border>
      <left/>
      <right/>
      <top/>
      <bottom/>
      <diagonal/>
    </border>
    <border>
      <left/>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auto="1"/>
      </right>
      <top style="thin">
        <color auto="1"/>
      </top>
      <bottom/>
      <diagonal/>
    </border>
    <border>
      <left/>
      <right style="thin">
        <color auto="1"/>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2">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xf numFmtId="0" fontId="9" fillId="0" borderId="0"/>
    <xf numFmtId="43" fontId="1" fillId="0" borderId="0" applyFont="0" applyFill="0" applyBorder="0" applyAlignment="0" applyProtection="0"/>
    <xf numFmtId="0" fontId="3" fillId="0" borderId="0"/>
    <xf numFmtId="0" fontId="3" fillId="0" borderId="0"/>
    <xf numFmtId="0" fontId="1" fillId="0" borderId="0"/>
    <xf numFmtId="0" fontId="1" fillId="0" borderId="0"/>
    <xf numFmtId="9" fontId="1" fillId="0" borderId="0" applyFont="0" applyFill="0" applyBorder="0" applyAlignment="0" applyProtection="0"/>
    <xf numFmtId="43" fontId="1" fillId="0" borderId="0"/>
  </cellStyleXfs>
  <cellXfs count="417">
    <xf numFmtId="0" fontId="0" fillId="0" borderId="0" xfId="0"/>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protection locked="0"/>
    </xf>
    <xf numFmtId="0" fontId="7" fillId="0" borderId="5" xfId="0" applyFont="1" applyFill="1" applyBorder="1" applyProtection="1">
      <protection locked="0"/>
    </xf>
    <xf numFmtId="0" fontId="6" fillId="0" borderId="6"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6" fillId="0" borderId="7" xfId="0" applyFont="1" applyFill="1" applyBorder="1" applyAlignment="1" applyProtection="1">
      <alignment horizontal="left" indent="1"/>
      <protection locked="0"/>
    </xf>
    <xf numFmtId="0" fontId="8" fillId="0" borderId="6" xfId="2" applyFont="1" applyFill="1" applyBorder="1" applyAlignment="1" applyProtection="1">
      <alignment horizontal="center"/>
      <protection locked="0"/>
    </xf>
    <xf numFmtId="0" fontId="8" fillId="0" borderId="7" xfId="2" applyFont="1" applyFill="1" applyBorder="1" applyProtection="1">
      <protection locked="0"/>
    </xf>
    <xf numFmtId="0" fontId="7" fillId="0" borderId="7" xfId="0" applyFont="1" applyFill="1" applyBorder="1" applyProtection="1">
      <protection locked="0"/>
    </xf>
    <xf numFmtId="0" fontId="6" fillId="0" borderId="8" xfId="0" applyFont="1" applyFill="1" applyBorder="1" applyAlignment="1" applyProtection="1">
      <alignment horizontal="center"/>
      <protection locked="0"/>
    </xf>
    <xf numFmtId="0" fontId="7" fillId="0" borderId="9" xfId="0" applyFont="1" applyBorder="1" applyProtection="1">
      <protection locked="0"/>
    </xf>
    <xf numFmtId="0" fontId="7" fillId="0" borderId="0" xfId="0" applyFont="1" applyProtection="1">
      <protection locked="0"/>
    </xf>
    <xf numFmtId="0" fontId="7" fillId="0" borderId="0" xfId="4" applyFont="1" applyAlignment="1" applyProtection="1">
      <alignment vertical="top"/>
      <protection locked="0"/>
    </xf>
    <xf numFmtId="0" fontId="11" fillId="0" borderId="0" xfId="0" applyFont="1" applyAlignment="1">
      <alignment horizontal="center" vertical="center" wrapText="1"/>
    </xf>
    <xf numFmtId="0" fontId="11" fillId="0" borderId="0" xfId="0" applyFont="1" applyFill="1" applyAlignment="1">
      <alignment vertical="center" wrapText="1"/>
    </xf>
    <xf numFmtId="0" fontId="11" fillId="0" borderId="0" xfId="0" applyFont="1" applyAlignment="1">
      <alignment vertical="center" wrapText="1"/>
    </xf>
    <xf numFmtId="0" fontId="12" fillId="0" borderId="0" xfId="0" applyFont="1"/>
    <xf numFmtId="0" fontId="13" fillId="0" borderId="12" xfId="0" applyFont="1" applyBorder="1"/>
    <xf numFmtId="0" fontId="13" fillId="0" borderId="0" xfId="0" applyFont="1"/>
    <xf numFmtId="0" fontId="14" fillId="0" borderId="0" xfId="0" applyFont="1"/>
    <xf numFmtId="0" fontId="12" fillId="0" borderId="0" xfId="0" applyFont="1" applyFill="1"/>
    <xf numFmtId="41" fontId="6" fillId="5" borderId="13" xfId="5" applyNumberFormat="1" applyFont="1" applyFill="1" applyBorder="1" applyAlignment="1" applyProtection="1">
      <alignment vertical="center" wrapText="1"/>
      <protection locked="0"/>
    </xf>
    <xf numFmtId="0" fontId="15" fillId="0" borderId="0" xfId="0" applyFont="1"/>
    <xf numFmtId="0" fontId="16" fillId="0" borderId="0" xfId="2" applyFont="1" applyBorder="1"/>
    <xf numFmtId="0" fontId="17" fillId="0" borderId="0" xfId="0" applyFont="1" applyBorder="1"/>
    <xf numFmtId="0" fontId="17" fillId="0" borderId="0" xfId="0" applyFont="1" applyFill="1" applyBorder="1"/>
    <xf numFmtId="0" fontId="14" fillId="0" borderId="0" xfId="0" applyFont="1" applyBorder="1"/>
    <xf numFmtId="0" fontId="12" fillId="0" borderId="0" xfId="0" applyFont="1" applyBorder="1"/>
    <xf numFmtId="0" fontId="14" fillId="0" borderId="0" xfId="0" applyFont="1" applyFill="1" applyBorder="1"/>
    <xf numFmtId="0" fontId="18" fillId="0" borderId="0" xfId="0" applyFont="1" applyFill="1" applyBorder="1"/>
    <xf numFmtId="0" fontId="12" fillId="0" borderId="0" xfId="0" applyFont="1" applyFill="1" applyBorder="1"/>
    <xf numFmtId="0" fontId="18" fillId="0" borderId="0" xfId="0" applyFont="1" applyBorder="1"/>
    <xf numFmtId="41" fontId="19" fillId="5" borderId="13" xfId="5" applyNumberFormat="1" applyFont="1" applyFill="1" applyBorder="1" applyAlignment="1" applyProtection="1">
      <alignment vertical="center" wrapText="1"/>
      <protection locked="0"/>
    </xf>
    <xf numFmtId="0" fontId="20" fillId="0" borderId="0" xfId="0" applyFont="1"/>
    <xf numFmtId="0" fontId="5" fillId="2" borderId="0" xfId="3" applyFont="1" applyFill="1" applyAlignment="1">
      <alignment horizontal="right" vertical="center"/>
    </xf>
    <xf numFmtId="0" fontId="6" fillId="2" borderId="0" xfId="3" applyFont="1" applyFill="1" applyAlignment="1">
      <alignment horizontal="left" vertical="center"/>
    </xf>
    <xf numFmtId="0" fontId="21" fillId="0" borderId="0" xfId="3" applyFont="1" applyAlignment="1">
      <alignment vertical="center"/>
    </xf>
    <xf numFmtId="0" fontId="4" fillId="6" borderId="0" xfId="3" applyFont="1" applyFill="1" applyAlignment="1">
      <alignment horizontal="center" vertical="center"/>
    </xf>
    <xf numFmtId="0" fontId="4" fillId="6" borderId="0" xfId="3" applyFont="1" applyFill="1"/>
    <xf numFmtId="0" fontId="21" fillId="0" borderId="0" xfId="3" applyFont="1"/>
    <xf numFmtId="0" fontId="22" fillId="7" borderId="0" xfId="3" applyFont="1" applyFill="1"/>
    <xf numFmtId="0" fontId="21" fillId="0" borderId="0" xfId="3" applyFont="1" applyAlignment="1">
      <alignment horizontal="center"/>
    </xf>
    <xf numFmtId="4" fontId="21" fillId="0" borderId="0" xfId="3" applyNumberFormat="1" applyFont="1"/>
    <xf numFmtId="0" fontId="13" fillId="0" borderId="0" xfId="3" applyFont="1" applyFill="1" applyAlignment="1">
      <alignment horizontal="center"/>
    </xf>
    <xf numFmtId="0" fontId="13" fillId="0" borderId="0" xfId="3" applyFont="1" applyFill="1"/>
    <xf numFmtId="0" fontId="22" fillId="8" borderId="0" xfId="3" applyFont="1" applyFill="1"/>
    <xf numFmtId="0" fontId="7" fillId="0" borderId="0" xfId="6" applyFont="1"/>
    <xf numFmtId="9" fontId="7" fillId="0" borderId="0" xfId="6" applyNumberFormat="1" applyFont="1"/>
    <xf numFmtId="4" fontId="7" fillId="0" borderId="0" xfId="6" applyNumberFormat="1" applyFont="1"/>
    <xf numFmtId="0" fontId="7" fillId="0" borderId="0" xfId="6" applyFont="1" applyAlignment="1">
      <alignment horizontal="center"/>
    </xf>
    <xf numFmtId="0" fontId="22" fillId="7" borderId="0" xfId="6" applyFont="1" applyFill="1"/>
    <xf numFmtId="0" fontId="4" fillId="6" borderId="0" xfId="6" applyFont="1" applyFill="1"/>
    <xf numFmtId="0" fontId="21" fillId="0" borderId="0" xfId="6" applyFont="1"/>
    <xf numFmtId="0" fontId="7" fillId="0" borderId="0" xfId="6" applyFont="1" applyAlignment="1">
      <alignment horizontal="center" vertical="center"/>
    </xf>
    <xf numFmtId="0" fontId="7" fillId="0" borderId="0" xfId="6" applyFont="1" applyAlignment="1">
      <alignment wrapText="1"/>
    </xf>
    <xf numFmtId="0" fontId="21" fillId="0" borderId="0" xfId="3" applyFont="1" applyAlignment="1">
      <alignment horizontal="center" vertical="center"/>
    </xf>
    <xf numFmtId="0" fontId="5" fillId="2" borderId="0" xfId="7" applyFont="1" applyFill="1" applyAlignment="1">
      <alignment horizontal="right" vertical="center"/>
    </xf>
    <xf numFmtId="0" fontId="6" fillId="2" borderId="0" xfId="7" applyFont="1" applyFill="1" applyAlignment="1">
      <alignment horizontal="left" vertical="center"/>
    </xf>
    <xf numFmtId="0" fontId="21" fillId="0" borderId="0" xfId="7" applyFont="1"/>
    <xf numFmtId="0" fontId="4" fillId="6" borderId="0" xfId="7" applyFont="1" applyFill="1" applyAlignment="1">
      <alignment horizontal="center" vertical="center"/>
    </xf>
    <xf numFmtId="0" fontId="4" fillId="6" borderId="0" xfId="7" applyFont="1" applyFill="1"/>
    <xf numFmtId="0" fontId="22" fillId="7" borderId="0" xfId="7" applyFont="1" applyFill="1"/>
    <xf numFmtId="0" fontId="21" fillId="0" borderId="0" xfId="7" applyFont="1" applyAlignment="1">
      <alignment horizontal="center"/>
    </xf>
    <xf numFmtId="4" fontId="21" fillId="0" borderId="0" xfId="7" applyNumberFormat="1" applyFont="1"/>
    <xf numFmtId="0" fontId="21" fillId="0" borderId="0" xfId="7" applyFont="1" applyAlignment="1">
      <alignment vertical="center"/>
    </xf>
    <xf numFmtId="0" fontId="22" fillId="7" borderId="0" xfId="7" applyFont="1" applyFill="1" applyAlignment="1">
      <alignment horizontal="center"/>
    </xf>
    <xf numFmtId="0" fontId="5" fillId="0" borderId="0" xfId="7" applyFont="1" applyAlignment="1">
      <alignment horizontal="center"/>
    </xf>
    <xf numFmtId="0" fontId="5" fillId="0" borderId="0" xfId="7" applyFont="1" applyAlignment="1">
      <alignment horizontal="left" indent="1"/>
    </xf>
    <xf numFmtId="0" fontId="5" fillId="0" borderId="0" xfId="7" applyFont="1"/>
    <xf numFmtId="4" fontId="5" fillId="0" borderId="0" xfId="7" applyNumberFormat="1" applyFont="1" applyFill="1"/>
    <xf numFmtId="4" fontId="21" fillId="0" borderId="0" xfId="7" applyNumberFormat="1" applyFont="1" applyFill="1"/>
    <xf numFmtId="0" fontId="6" fillId="0" borderId="0" xfId="7" applyFont="1"/>
    <xf numFmtId="0" fontId="6" fillId="0" borderId="0" xfId="7" applyFont="1" applyFill="1"/>
    <xf numFmtId="0" fontId="7" fillId="0" borderId="0" xfId="7" applyFont="1" applyFill="1"/>
    <xf numFmtId="0" fontId="5" fillId="0" borderId="0" xfId="7" quotePrefix="1" applyFont="1" applyAlignment="1">
      <alignment horizontal="left" indent="1"/>
    </xf>
    <xf numFmtId="0" fontId="21" fillId="0" borderId="0" xfId="7" quotePrefix="1" applyFont="1"/>
    <xf numFmtId="0" fontId="13" fillId="0" borderId="0" xfId="8" applyFont="1" applyAlignment="1">
      <alignment vertical="center"/>
    </xf>
    <xf numFmtId="0" fontId="19" fillId="0" borderId="0" xfId="8" applyFont="1"/>
    <xf numFmtId="0" fontId="5" fillId="9" borderId="10" xfId="8" applyFont="1" applyFill="1" applyBorder="1" applyAlignment="1">
      <alignment vertical="center"/>
    </xf>
    <xf numFmtId="4" fontId="5" fillId="9" borderId="19" xfId="8" applyNumberFormat="1" applyFont="1" applyFill="1" applyBorder="1" applyAlignment="1">
      <alignment horizontal="right" vertical="center" wrapText="1" indent="1"/>
    </xf>
    <xf numFmtId="0" fontId="13" fillId="0" borderId="0" xfId="8" applyFont="1"/>
    <xf numFmtId="0" fontId="5" fillId="0" borderId="11" xfId="8" applyFont="1" applyBorder="1" applyAlignment="1">
      <alignment vertical="center"/>
    </xf>
    <xf numFmtId="0" fontId="5" fillId="0" borderId="10" xfId="8" applyFont="1" applyBorder="1" applyAlignment="1">
      <alignment vertical="center"/>
    </xf>
    <xf numFmtId="0" fontId="7" fillId="0" borderId="10" xfId="8" applyFont="1" applyBorder="1" applyAlignment="1">
      <alignment vertical="center"/>
    </xf>
    <xf numFmtId="0" fontId="7" fillId="0" borderId="11" xfId="8" applyFont="1" applyBorder="1" applyAlignment="1">
      <alignment horizontal="left" vertical="center" indent="1"/>
    </xf>
    <xf numFmtId="0" fontId="13" fillId="0" borderId="10" xfId="8" applyFont="1" applyBorder="1"/>
    <xf numFmtId="0" fontId="21" fillId="0" borderId="20" xfId="8" applyFont="1" applyBorder="1" applyAlignment="1">
      <alignment horizontal="left" vertical="center" wrapText="1" indent="1"/>
    </xf>
    <xf numFmtId="0" fontId="21" fillId="0" borderId="10" xfId="8" applyFont="1" applyBorder="1" applyAlignment="1">
      <alignment horizontal="left" vertical="center"/>
    </xf>
    <xf numFmtId="0" fontId="21" fillId="0" borderId="11" xfId="8" applyFont="1" applyBorder="1" applyAlignment="1">
      <alignment horizontal="left" vertical="center" indent="1"/>
    </xf>
    <xf numFmtId="0" fontId="21" fillId="0" borderId="11" xfId="8" applyFont="1" applyBorder="1" applyAlignment="1">
      <alignment horizontal="left" vertical="center" wrapText="1"/>
    </xf>
    <xf numFmtId="0" fontId="7" fillId="0" borderId="10" xfId="8" applyFont="1" applyBorder="1" applyAlignment="1">
      <alignment horizontal="left" vertical="center"/>
    </xf>
    <xf numFmtId="0" fontId="7" fillId="0" borderId="10" xfId="8" applyFont="1" applyBorder="1" applyAlignment="1">
      <alignment horizontal="left"/>
    </xf>
    <xf numFmtId="0" fontId="21" fillId="0" borderId="11" xfId="8" applyFont="1" applyBorder="1" applyAlignment="1">
      <alignment horizontal="left" vertical="center"/>
    </xf>
    <xf numFmtId="0" fontId="5" fillId="9" borderId="19" xfId="8" applyFont="1" applyFill="1" applyBorder="1" applyAlignment="1">
      <alignment vertical="center"/>
    </xf>
    <xf numFmtId="0" fontId="5" fillId="3" borderId="10" xfId="8" applyFont="1" applyFill="1" applyBorder="1" applyAlignment="1">
      <alignment vertical="center"/>
    </xf>
    <xf numFmtId="4" fontId="21" fillId="0" borderId="11" xfId="8" applyNumberFormat="1" applyFont="1" applyBorder="1" applyAlignment="1">
      <alignment horizontal="right" vertical="center"/>
    </xf>
    <xf numFmtId="0" fontId="21" fillId="0" borderId="11" xfId="8" applyFont="1" applyBorder="1" applyAlignment="1">
      <alignment vertical="center"/>
    </xf>
    <xf numFmtId="0" fontId="13" fillId="0" borderId="11" xfId="8" applyFont="1" applyBorder="1"/>
    <xf numFmtId="4" fontId="7" fillId="0" borderId="19" xfId="8" applyNumberFormat="1" applyFont="1" applyBorder="1" applyAlignment="1">
      <alignment horizontal="right" vertical="center" indent="1"/>
    </xf>
    <xf numFmtId="0" fontId="7" fillId="0" borderId="20" xfId="8" applyFont="1" applyBorder="1" applyAlignment="1">
      <alignment horizontal="left" vertical="center" indent="1"/>
    </xf>
    <xf numFmtId="49" fontId="7" fillId="0" borderId="10" xfId="8" applyNumberFormat="1" applyFont="1" applyBorder="1"/>
    <xf numFmtId="4" fontId="7" fillId="0" borderId="19" xfId="8" applyNumberFormat="1" applyFont="1" applyBorder="1" applyAlignment="1">
      <alignment horizontal="right" vertical="center" wrapText="1" indent="1"/>
    </xf>
    <xf numFmtId="0" fontId="7" fillId="0" borderId="20" xfId="8" applyFont="1" applyBorder="1" applyAlignment="1">
      <alignment horizontal="left" vertical="center" wrapText="1" indent="1"/>
    </xf>
    <xf numFmtId="0" fontId="6" fillId="0" borderId="20" xfId="8" applyFont="1" applyBorder="1" applyAlignment="1">
      <alignment vertical="center"/>
    </xf>
    <xf numFmtId="0" fontId="6" fillId="0" borderId="10" xfId="8" applyFont="1" applyBorder="1" applyAlignment="1">
      <alignment vertical="center"/>
    </xf>
    <xf numFmtId="4" fontId="7" fillId="0" borderId="11" xfId="8" applyNumberFormat="1" applyFont="1" applyBorder="1" applyAlignment="1">
      <alignment horizontal="right" vertical="center"/>
    </xf>
    <xf numFmtId="0" fontId="7" fillId="0" borderId="11" xfId="8" applyFont="1" applyBorder="1" applyAlignment="1">
      <alignment vertical="center"/>
    </xf>
    <xf numFmtId="0" fontId="7" fillId="0" borderId="11" xfId="8" applyFont="1" applyBorder="1"/>
    <xf numFmtId="49" fontId="6" fillId="0" borderId="10" xfId="8" applyNumberFormat="1" applyFont="1" applyBorder="1" applyAlignment="1">
      <alignment vertical="center"/>
    </xf>
    <xf numFmtId="0" fontId="5" fillId="0" borderId="20" xfId="8" applyFont="1" applyBorder="1" applyAlignment="1">
      <alignment vertical="center"/>
    </xf>
    <xf numFmtId="0" fontId="5" fillId="9" borderId="17" xfId="8" applyFont="1" applyFill="1" applyBorder="1" applyAlignment="1">
      <alignment vertical="center"/>
    </xf>
    <xf numFmtId="0" fontId="13" fillId="0" borderId="0" xfId="8" applyFont="1" applyAlignment="1">
      <alignment horizontal="center" vertical="center"/>
    </xf>
    <xf numFmtId="0" fontId="21" fillId="0" borderId="0" xfId="7" applyFont="1" applyAlignment="1">
      <alignment horizontal="center" vertical="center"/>
    </xf>
    <xf numFmtId="0" fontId="22" fillId="7" borderId="0" xfId="7" applyFont="1" applyFill="1" applyAlignment="1">
      <alignment horizontal="center" vertical="center" wrapText="1"/>
    </xf>
    <xf numFmtId="0" fontId="22" fillId="7" borderId="0" xfId="7" applyFont="1" applyFill="1" applyAlignment="1">
      <alignment horizontal="center" vertical="center"/>
    </xf>
    <xf numFmtId="0" fontId="21" fillId="0" borderId="0" xfId="3" applyFont="1" applyAlignment="1">
      <alignment wrapText="1"/>
    </xf>
    <xf numFmtId="0" fontId="21" fillId="0" borderId="0" xfId="3" applyFont="1" applyAlignment="1">
      <alignment horizontal="left" wrapText="1"/>
    </xf>
    <xf numFmtId="4" fontId="21" fillId="0" borderId="0" xfId="3" applyNumberFormat="1" applyFont="1" applyFill="1"/>
    <xf numFmtId="0" fontId="23" fillId="0" borderId="0" xfId="3" applyFont="1"/>
    <xf numFmtId="0" fontId="5" fillId="2" borderId="0" xfId="3" applyFont="1" applyFill="1" applyAlignment="1">
      <alignment horizontal="right" vertical="center" wrapText="1"/>
    </xf>
    <xf numFmtId="0" fontId="4" fillId="6" borderId="0" xfId="3" applyFont="1" applyFill="1" applyAlignment="1">
      <alignment wrapText="1"/>
    </xf>
    <xf numFmtId="0" fontId="4" fillId="6" borderId="0" xfId="6" applyFont="1" applyFill="1" applyAlignment="1">
      <alignment wrapText="1"/>
    </xf>
    <xf numFmtId="0" fontId="22" fillId="7" borderId="0" xfId="6" applyFont="1" applyFill="1" applyAlignment="1">
      <alignment wrapText="1"/>
    </xf>
    <xf numFmtId="0" fontId="7" fillId="0" borderId="0" xfId="6" applyFont="1" applyFill="1" applyAlignment="1">
      <alignment wrapText="1"/>
    </xf>
    <xf numFmtId="0" fontId="21" fillId="0" borderId="0" xfId="6" applyFont="1" applyFill="1"/>
    <xf numFmtId="0" fontId="21" fillId="0" borderId="0" xfId="3" applyFont="1" applyFill="1"/>
    <xf numFmtId="0" fontId="21" fillId="0" borderId="0" xfId="6" applyFont="1" applyAlignment="1">
      <alignment wrapText="1"/>
    </xf>
    <xf numFmtId="4" fontId="7" fillId="0" borderId="0" xfId="6" applyNumberFormat="1" applyFont="1" applyAlignment="1">
      <alignment wrapText="1"/>
    </xf>
    <xf numFmtId="9" fontId="7" fillId="0" borderId="0" xfId="6" applyNumberFormat="1" applyFont="1" applyAlignment="1">
      <alignment wrapText="1"/>
    </xf>
    <xf numFmtId="0" fontId="21" fillId="0" borderId="0" xfId="7" applyFont="1" applyFill="1"/>
    <xf numFmtId="0" fontId="23" fillId="0" borderId="0" xfId="7" applyFont="1"/>
    <xf numFmtId="0" fontId="21" fillId="0" borderId="0" xfId="7" applyFont="1" applyFill="1" applyAlignment="1">
      <alignment horizontal="center"/>
    </xf>
    <xf numFmtId="0" fontId="5" fillId="0" borderId="0" xfId="7" applyFont="1" applyFill="1" applyAlignment="1">
      <alignment horizontal="left" indent="1"/>
    </xf>
    <xf numFmtId="0" fontId="5" fillId="0" borderId="0" xfId="7" applyFont="1" applyFill="1" applyAlignment="1">
      <alignment horizontal="center"/>
    </xf>
    <xf numFmtId="0" fontId="21" fillId="0" borderId="0" xfId="3" applyFont="1" applyAlignment="1">
      <alignment horizontal="left" vertical="center"/>
    </xf>
    <xf numFmtId="4" fontId="13" fillId="0" borderId="0" xfId="8" applyNumberFormat="1" applyFont="1"/>
    <xf numFmtId="3" fontId="5" fillId="9" borderId="19" xfId="8" applyNumberFormat="1" applyFont="1" applyFill="1" applyBorder="1" applyAlignment="1">
      <alignment horizontal="right" vertical="center" wrapText="1" indent="1"/>
    </xf>
    <xf numFmtId="0" fontId="13" fillId="0" borderId="0" xfId="8" applyFont="1" applyBorder="1"/>
    <xf numFmtId="43" fontId="13" fillId="0" borderId="0" xfId="1" applyFont="1" applyBorder="1"/>
    <xf numFmtId="44" fontId="13" fillId="0" borderId="0" xfId="8" applyNumberFormat="1" applyFont="1" applyBorder="1"/>
    <xf numFmtId="43" fontId="13" fillId="0" borderId="0" xfId="8" applyNumberFormat="1" applyFont="1" applyBorder="1"/>
    <xf numFmtId="4" fontId="13" fillId="0" borderId="0" xfId="8" applyNumberFormat="1" applyFont="1" applyBorder="1"/>
    <xf numFmtId="43" fontId="13" fillId="0" borderId="0" xfId="1" applyFont="1"/>
    <xf numFmtId="43" fontId="13" fillId="0" borderId="0" xfId="8" applyNumberFormat="1" applyFont="1"/>
    <xf numFmtId="0" fontId="21" fillId="0" borderId="0" xfId="3" applyFont="1" applyFill="1" applyAlignment="1">
      <alignment horizontal="center"/>
    </xf>
    <xf numFmtId="9" fontId="21" fillId="0" borderId="0" xfId="3" applyNumberFormat="1" applyFont="1" applyFill="1"/>
    <xf numFmtId="0" fontId="7" fillId="0" borderId="0" xfId="6" applyFont="1" applyFill="1"/>
    <xf numFmtId="9" fontId="7" fillId="0" borderId="0" xfId="6" applyNumberFormat="1" applyFont="1" applyFill="1"/>
    <xf numFmtId="0" fontId="7" fillId="0" borderId="0" xfId="6" applyFont="1" applyFill="1" applyAlignment="1">
      <alignment horizontal="center"/>
    </xf>
    <xf numFmtId="0" fontId="7" fillId="0" borderId="0" xfId="6" applyFont="1" applyFill="1" applyAlignment="1">
      <alignment horizontal="center" vertical="center"/>
    </xf>
    <xf numFmtId="0" fontId="21" fillId="0" borderId="0" xfId="7" applyFont="1" applyFill="1" applyAlignment="1">
      <alignment horizontal="right"/>
    </xf>
    <xf numFmtId="3" fontId="21" fillId="0" borderId="0" xfId="3" applyNumberFormat="1" applyFont="1"/>
    <xf numFmtId="4" fontId="7" fillId="0" borderId="0" xfId="4" applyNumberFormat="1" applyFont="1" applyAlignment="1" applyProtection="1">
      <alignment vertical="top"/>
      <protection locked="0"/>
    </xf>
    <xf numFmtId="0" fontId="7" fillId="0" borderId="0" xfId="4" applyFont="1" applyAlignment="1" applyProtection="1">
      <alignment vertical="top" wrapText="1"/>
      <protection locked="0"/>
    </xf>
    <xf numFmtId="3" fontId="21" fillId="0" borderId="0" xfId="7" applyNumberFormat="1" applyFont="1"/>
    <xf numFmtId="3" fontId="22" fillId="7" borderId="0" xfId="7" applyNumberFormat="1" applyFont="1" applyFill="1" applyAlignment="1">
      <alignment horizontal="center"/>
    </xf>
    <xf numFmtId="3" fontId="4" fillId="6" borderId="0" xfId="7" applyNumberFormat="1" applyFont="1" applyFill="1"/>
    <xf numFmtId="0" fontId="21" fillId="0" borderId="0" xfId="3" applyFont="1" applyAlignment="1"/>
    <xf numFmtId="0" fontId="21" fillId="0" borderId="0" xfId="7" applyFont="1" applyAlignment="1"/>
    <xf numFmtId="0" fontId="21" fillId="0" borderId="0" xfId="3" applyFont="1" applyAlignment="1">
      <alignment horizontal="center" wrapText="1"/>
    </xf>
    <xf numFmtId="9" fontId="21" fillId="0" borderId="0" xfId="10" applyFont="1"/>
    <xf numFmtId="4" fontId="0" fillId="0" borderId="0" xfId="0" applyNumberFormat="1"/>
    <xf numFmtId="43" fontId="0" fillId="0" borderId="0" xfId="1" applyFont="1"/>
    <xf numFmtId="43" fontId="21" fillId="0" borderId="0" xfId="1" applyFont="1"/>
    <xf numFmtId="0" fontId="21" fillId="0" borderId="0" xfId="3" applyFont="1" applyAlignment="1">
      <alignment vertical="center" wrapText="1"/>
    </xf>
    <xf numFmtId="0" fontId="7" fillId="0" borderId="0" xfId="3" applyFont="1" applyAlignment="1">
      <alignment horizontal="center"/>
    </xf>
    <xf numFmtId="0" fontId="7" fillId="0" borderId="0" xfId="3" applyFont="1"/>
    <xf numFmtId="0" fontId="7" fillId="0" borderId="0" xfId="4" applyFont="1" applyAlignment="1" applyProtection="1">
      <alignment vertical="top"/>
    </xf>
    <xf numFmtId="9" fontId="7" fillId="0" borderId="0" xfId="10" applyFont="1"/>
    <xf numFmtId="9" fontId="6" fillId="0" borderId="0" xfId="10" applyFont="1"/>
    <xf numFmtId="0" fontId="6" fillId="0" borderId="0" xfId="6" applyFont="1" applyAlignment="1">
      <alignment horizontal="center"/>
    </xf>
    <xf numFmtId="0" fontId="6" fillId="0" borderId="0" xfId="6" applyFont="1"/>
    <xf numFmtId="9" fontId="6" fillId="0" borderId="0" xfId="6" applyNumberFormat="1" applyFont="1"/>
    <xf numFmtId="9" fontId="21" fillId="0" borderId="0" xfId="3" applyNumberFormat="1" applyFont="1"/>
    <xf numFmtId="9" fontId="6" fillId="0" borderId="0" xfId="6" applyNumberFormat="1" applyFont="1" applyAlignment="1">
      <alignment wrapText="1"/>
    </xf>
    <xf numFmtId="0" fontId="5" fillId="0" borderId="0" xfId="3" applyFont="1"/>
    <xf numFmtId="0" fontId="5" fillId="0" borderId="0" xfId="3" applyFont="1" applyFill="1"/>
    <xf numFmtId="0" fontId="7" fillId="0" borderId="0" xfId="7" applyFont="1"/>
    <xf numFmtId="0" fontId="13" fillId="0" borderId="0" xfId="8" applyFont="1" applyAlignment="1">
      <alignment wrapText="1"/>
    </xf>
    <xf numFmtId="0" fontId="24" fillId="0" borderId="0" xfId="8" applyFont="1"/>
    <xf numFmtId="0" fontId="5" fillId="0" borderId="0" xfId="3" applyFont="1" applyAlignment="1">
      <alignment horizontal="center"/>
    </xf>
    <xf numFmtId="4" fontId="5" fillId="0" borderId="0" xfId="3" applyNumberFormat="1" applyFont="1" applyAlignment="1">
      <alignment horizontal="right"/>
    </xf>
    <xf numFmtId="49" fontId="13" fillId="0" borderId="0" xfId="0" applyNumberFormat="1" applyFont="1" applyAlignment="1">
      <alignment wrapText="1"/>
    </xf>
    <xf numFmtId="49" fontId="13" fillId="0" borderId="0" xfId="0" applyNumberFormat="1" applyFont="1" applyFill="1" applyAlignment="1">
      <alignment wrapText="1"/>
    </xf>
    <xf numFmtId="0" fontId="21" fillId="0" borderId="0" xfId="3" applyFont="1" applyAlignment="1">
      <alignment horizontal="left"/>
    </xf>
    <xf numFmtId="4" fontId="5" fillId="0" borderId="0" xfId="3" applyNumberFormat="1" applyFont="1"/>
    <xf numFmtId="0" fontId="21" fillId="0" borderId="0" xfId="3" applyFont="1" applyFill="1" applyAlignment="1">
      <alignment horizontal="left" wrapText="1"/>
    </xf>
    <xf numFmtId="0" fontId="13" fillId="0" borderId="0" xfId="0" applyFont="1" applyAlignment="1">
      <alignment wrapText="1"/>
    </xf>
    <xf numFmtId="4" fontId="5" fillId="0" borderId="0" xfId="3" applyNumberFormat="1" applyFont="1" applyFill="1"/>
    <xf numFmtId="0" fontId="21" fillId="0" borderId="0" xfId="3" applyFont="1" applyFill="1" applyAlignment="1">
      <alignment horizontal="center" wrapText="1"/>
    </xf>
    <xf numFmtId="9" fontId="21" fillId="0" borderId="0" xfId="3" applyNumberFormat="1" applyFont="1" applyFill="1" applyAlignment="1">
      <alignment horizontal="center" wrapText="1"/>
    </xf>
    <xf numFmtId="4" fontId="13" fillId="0" borderId="0" xfId="5" applyNumberFormat="1" applyFont="1" applyFill="1" applyBorder="1" applyAlignment="1">
      <alignment wrapText="1"/>
    </xf>
    <xf numFmtId="0" fontId="7" fillId="0" borderId="0" xfId="6" applyFont="1" applyAlignment="1">
      <alignment horizontal="left"/>
    </xf>
    <xf numFmtId="0" fontId="7" fillId="0" borderId="0" xfId="6" applyFont="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21" fillId="0" borderId="0" xfId="7" applyFont="1" applyAlignment="1">
      <alignment horizontal="left"/>
    </xf>
    <xf numFmtId="0" fontId="6" fillId="2" borderId="0" xfId="3" applyFont="1" applyFill="1" applyAlignment="1">
      <alignment horizontal="left" vertical="center" wrapText="1"/>
    </xf>
    <xf numFmtId="0" fontId="22" fillId="7" borderId="0" xfId="3" applyFont="1" applyFill="1" applyAlignment="1">
      <alignment wrapText="1"/>
    </xf>
    <xf numFmtId="0" fontId="21" fillId="0" borderId="0" xfId="3" applyFont="1" applyFill="1" applyAlignment="1">
      <alignment wrapText="1"/>
    </xf>
    <xf numFmtId="0" fontId="22" fillId="8" borderId="0" xfId="3" applyFont="1" applyFill="1" applyAlignment="1">
      <alignment wrapText="1"/>
    </xf>
    <xf numFmtId="43" fontId="4" fillId="6" borderId="0" xfId="1" applyFont="1" applyFill="1"/>
    <xf numFmtId="43" fontId="22" fillId="7" borderId="0" xfId="1" applyFont="1" applyFill="1"/>
    <xf numFmtId="9" fontId="7" fillId="0" borderId="0" xfId="10" applyFont="1" applyAlignment="1">
      <alignment wrapText="1"/>
    </xf>
    <xf numFmtId="43" fontId="7" fillId="0" borderId="0" xfId="6" applyNumberFormat="1" applyFont="1"/>
    <xf numFmtId="0" fontId="7" fillId="0" borderId="0" xfId="6" applyNumberFormat="1" applyFont="1" applyAlignment="1">
      <alignment wrapText="1"/>
    </xf>
    <xf numFmtId="43" fontId="7" fillId="0" borderId="0" xfId="6" applyNumberFormat="1" applyFont="1" applyAlignment="1">
      <alignment wrapText="1"/>
    </xf>
    <xf numFmtId="43" fontId="21" fillId="0" borderId="0" xfId="7" applyNumberFormat="1" applyFont="1"/>
    <xf numFmtId="43" fontId="21" fillId="0" borderId="0" xfId="1" applyFont="1" applyFill="1"/>
    <xf numFmtId="0" fontId="21" fillId="0" borderId="0" xfId="7" applyFont="1" applyAlignment="1">
      <alignment horizontal="right" vertical="center"/>
    </xf>
    <xf numFmtId="9" fontId="21" fillId="0" borderId="0" xfId="10" applyFont="1" applyAlignment="1">
      <alignment horizontal="center"/>
    </xf>
    <xf numFmtId="0" fontId="21" fillId="0" borderId="0" xfId="7" applyFont="1" applyAlignment="1">
      <alignment wrapText="1"/>
    </xf>
    <xf numFmtId="0" fontId="21" fillId="0" borderId="0" xfId="3" applyFont="1" applyFill="1" applyAlignment="1">
      <alignment horizontal="left"/>
    </xf>
    <xf numFmtId="0" fontId="13" fillId="0" borderId="0" xfId="3" applyFont="1" applyAlignment="1">
      <alignment horizontal="center"/>
    </xf>
    <xf numFmtId="0" fontId="13" fillId="0" borderId="0" xfId="3" applyFont="1"/>
    <xf numFmtId="9" fontId="21" fillId="0" borderId="0" xfId="10" applyFont="1" applyFill="1"/>
    <xf numFmtId="43" fontId="21" fillId="0" borderId="0" xfId="3" applyNumberFormat="1" applyFont="1"/>
    <xf numFmtId="0" fontId="7" fillId="0" borderId="0" xfId="4" applyFont="1" applyAlignment="1" applyProtection="1">
      <alignment horizontal="left" vertical="top" wrapText="1"/>
      <protection locked="0"/>
    </xf>
    <xf numFmtId="0" fontId="9" fillId="0" borderId="0" xfId="4" applyAlignment="1" applyProtection="1">
      <alignment vertical="top"/>
      <protection locked="0"/>
    </xf>
    <xf numFmtId="10" fontId="5" fillId="2" borderId="0" xfId="10" applyNumberFormat="1" applyFont="1" applyFill="1" applyAlignment="1">
      <alignment horizontal="right" vertical="center"/>
    </xf>
    <xf numFmtId="10" fontId="4" fillId="6" borderId="0" xfId="10" applyNumberFormat="1" applyFont="1" applyFill="1"/>
    <xf numFmtId="10" fontId="22" fillId="7" borderId="0" xfId="10" applyNumberFormat="1" applyFont="1" applyFill="1"/>
    <xf numFmtId="10" fontId="7" fillId="0" borderId="0" xfId="10" applyNumberFormat="1" applyFont="1"/>
    <xf numFmtId="10" fontId="21" fillId="0" borderId="0" xfId="10" applyNumberFormat="1" applyFont="1"/>
    <xf numFmtId="10" fontId="7" fillId="0" borderId="0" xfId="10" applyNumberFormat="1" applyFont="1" applyFill="1"/>
    <xf numFmtId="0" fontId="9" fillId="0" borderId="0" xfId="4" applyAlignment="1" applyProtection="1">
      <alignment horizontal="left" vertical="top"/>
      <protection locked="0"/>
    </xf>
    <xf numFmtId="9" fontId="21" fillId="0" borderId="0" xfId="3" applyNumberFormat="1" applyFont="1" applyAlignment="1">
      <alignment horizontal="center"/>
    </xf>
    <xf numFmtId="0" fontId="27" fillId="0" borderId="0" xfId="3" applyFont="1"/>
    <xf numFmtId="0" fontId="6" fillId="2" borderId="0" xfId="7" applyFont="1" applyFill="1" applyAlignment="1">
      <alignment horizontal="left" vertical="center" wrapText="1"/>
    </xf>
    <xf numFmtId="0" fontId="27" fillId="0" borderId="0" xfId="3" applyFont="1" applyAlignment="1">
      <alignment wrapText="1"/>
    </xf>
    <xf numFmtId="0" fontId="7" fillId="0" borderId="0" xfId="6" applyFont="1" applyAlignment="1">
      <alignment horizontal="left" vertical="center"/>
    </xf>
    <xf numFmtId="164" fontId="5" fillId="0" borderId="0" xfId="1" applyNumberFormat="1" applyFont="1"/>
    <xf numFmtId="164" fontId="21" fillId="0" borderId="0" xfId="1" applyNumberFormat="1" applyFont="1"/>
    <xf numFmtId="4" fontId="21" fillId="0" borderId="0" xfId="3" applyNumberFormat="1" applyFont="1" applyAlignment="1">
      <alignment wrapText="1"/>
    </xf>
    <xf numFmtId="0" fontId="7" fillId="0" borderId="0" xfId="6" applyFont="1" applyAlignment="1">
      <alignment vertical="center"/>
    </xf>
    <xf numFmtId="9" fontId="7" fillId="0" borderId="0" xfId="6" applyNumberFormat="1" applyFont="1" applyAlignment="1">
      <alignment vertical="center"/>
    </xf>
    <xf numFmtId="0" fontId="7" fillId="0" borderId="0" xfId="6" applyFont="1" applyAlignment="1">
      <alignment vertical="center" wrapText="1"/>
    </xf>
    <xf numFmtId="4" fontId="21" fillId="0" borderId="0" xfId="3" applyNumberFormat="1" applyFont="1" applyAlignment="1">
      <alignment vertical="center"/>
    </xf>
    <xf numFmtId="2" fontId="21" fillId="0" borderId="0" xfId="3" applyNumberFormat="1" applyFont="1" applyFill="1"/>
    <xf numFmtId="4" fontId="23" fillId="0" borderId="0" xfId="3" applyNumberFormat="1" applyFont="1" applyFill="1"/>
    <xf numFmtId="4" fontId="28" fillId="0" borderId="0" xfId="3" applyNumberFormat="1" applyFont="1" applyFill="1"/>
    <xf numFmtId="9" fontId="7" fillId="0" borderId="0" xfId="10" applyFont="1" applyFill="1"/>
    <xf numFmtId="0" fontId="6" fillId="0" borderId="0" xfId="0" applyFont="1" applyProtection="1">
      <protection locked="0"/>
    </xf>
    <xf numFmtId="0" fontId="6" fillId="0" borderId="0" xfId="0" applyFont="1" applyAlignment="1" applyProtection="1">
      <alignment vertical="top"/>
      <protection locked="0"/>
    </xf>
    <xf numFmtId="0" fontId="5" fillId="11" borderId="0" xfId="7" applyFont="1" applyFill="1" applyAlignment="1">
      <alignment horizontal="left" indent="1"/>
    </xf>
    <xf numFmtId="4" fontId="5" fillId="11" borderId="0" xfId="7" applyNumberFormat="1" applyFont="1" applyFill="1"/>
    <xf numFmtId="0" fontId="21" fillId="11" borderId="0" xfId="7" applyFont="1" applyFill="1" applyAlignment="1">
      <alignment horizontal="center"/>
    </xf>
    <xf numFmtId="0" fontId="6" fillId="0" borderId="0" xfId="4" applyFont="1" applyAlignment="1" applyProtection="1">
      <alignment vertical="top" wrapText="1"/>
      <protection locked="0"/>
    </xf>
    <xf numFmtId="0" fontId="5" fillId="12" borderId="0" xfId="7" applyFont="1" applyFill="1" applyAlignment="1">
      <alignment horizontal="center"/>
    </xf>
    <xf numFmtId="0" fontId="5" fillId="12" borderId="0" xfId="7" applyFont="1" applyFill="1"/>
    <xf numFmtId="0" fontId="5" fillId="0" borderId="0" xfId="7" applyFont="1" applyFill="1"/>
    <xf numFmtId="0" fontId="5" fillId="0" borderId="0" xfId="7" quotePrefix="1" applyFont="1" applyFill="1" applyAlignment="1">
      <alignment horizontal="left" indent="1"/>
    </xf>
    <xf numFmtId="0" fontId="6" fillId="0" borderId="0" xfId="6" applyFont="1" applyFill="1" applyAlignment="1">
      <alignment horizontal="center" vertical="center"/>
    </xf>
    <xf numFmtId="0" fontId="6" fillId="0" borderId="0" xfId="6" applyFont="1" applyFill="1"/>
    <xf numFmtId="0" fontId="6" fillId="0" borderId="0" xfId="6" applyFont="1" applyFill="1" applyAlignment="1">
      <alignment horizontal="center"/>
    </xf>
    <xf numFmtId="9" fontId="6" fillId="0" borderId="0" xfId="10" applyFont="1" applyFill="1"/>
    <xf numFmtId="9" fontId="6" fillId="0" borderId="0" xfId="6" applyNumberFormat="1" applyFont="1" applyFill="1"/>
    <xf numFmtId="0" fontId="5" fillId="0" borderId="0" xfId="3" applyFont="1" applyFill="1" applyAlignment="1">
      <alignment horizontal="center"/>
    </xf>
    <xf numFmtId="0" fontId="19" fillId="0" borderId="0" xfId="3" applyFont="1" applyFill="1" applyAlignment="1">
      <alignment horizontal="center"/>
    </xf>
    <xf numFmtId="0" fontId="19" fillId="0" borderId="0" xfId="3" applyFont="1" applyFill="1"/>
    <xf numFmtId="43" fontId="13" fillId="0" borderId="0" xfId="11" applyFont="1"/>
    <xf numFmtId="0" fontId="7" fillId="0" borderId="0" xfId="4" applyFont="1" applyAlignment="1" applyProtection="1">
      <alignment vertical="center"/>
      <protection locked="0"/>
    </xf>
    <xf numFmtId="10" fontId="6" fillId="0" borderId="0" xfId="10" applyNumberFormat="1" applyFont="1" applyFill="1"/>
    <xf numFmtId="0" fontId="5" fillId="0" borderId="0" xfId="6" applyFont="1" applyFill="1"/>
    <xf numFmtId="10" fontId="21" fillId="0" borderId="0" xfId="10" applyNumberFormat="1" applyFont="1" applyFill="1"/>
    <xf numFmtId="10" fontId="21" fillId="0" borderId="0" xfId="3" applyNumberFormat="1" applyFont="1" applyFill="1"/>
    <xf numFmtId="0" fontId="23" fillId="0" borderId="0" xfId="3" applyFont="1" applyFill="1"/>
    <xf numFmtId="43" fontId="21" fillId="0" borderId="0" xfId="3" applyNumberFormat="1" applyFont="1" applyFill="1"/>
    <xf numFmtId="0" fontId="4" fillId="0" borderId="0" xfId="3" applyFont="1" applyFill="1"/>
    <xf numFmtId="0" fontId="22" fillId="0" borderId="0" xfId="3" applyFont="1" applyFill="1"/>
    <xf numFmtId="165" fontId="21" fillId="0" borderId="0" xfId="1" applyNumberFormat="1" applyFont="1"/>
    <xf numFmtId="164" fontId="4" fillId="6" borderId="0" xfId="1" applyNumberFormat="1" applyFont="1" applyFill="1"/>
    <xf numFmtId="164" fontId="22" fillId="7" borderId="0" xfId="1" applyNumberFormat="1" applyFont="1" applyFill="1"/>
    <xf numFmtId="164" fontId="22" fillId="8" borderId="0" xfId="1" applyNumberFormat="1" applyFont="1" applyFill="1"/>
    <xf numFmtId="1" fontId="22" fillId="7" borderId="0" xfId="1" applyNumberFormat="1" applyFont="1" applyFill="1"/>
    <xf numFmtId="164" fontId="7" fillId="0" borderId="0" xfId="1" applyNumberFormat="1" applyFont="1"/>
    <xf numFmtId="164" fontId="6" fillId="0" borderId="0" xfId="1" applyNumberFormat="1" applyFont="1"/>
    <xf numFmtId="164" fontId="5" fillId="9" borderId="19" xfId="1" applyNumberFormat="1" applyFont="1" applyFill="1" applyBorder="1" applyAlignment="1">
      <alignment horizontal="right" vertical="center" wrapText="1" indent="1"/>
    </xf>
    <xf numFmtId="164" fontId="5" fillId="0" borderId="11" xfId="1" applyNumberFormat="1" applyFont="1" applyBorder="1" applyAlignment="1">
      <alignment horizontal="right" vertical="center"/>
    </xf>
    <xf numFmtId="164" fontId="5" fillId="0" borderId="19" xfId="1" applyNumberFormat="1" applyFont="1" applyBorder="1" applyAlignment="1">
      <alignment horizontal="right" vertical="center" wrapText="1" indent="1"/>
    </xf>
    <xf numFmtId="164" fontId="21" fillId="0" borderId="19" xfId="1" applyNumberFormat="1" applyFont="1" applyBorder="1" applyAlignment="1">
      <alignment horizontal="right" vertical="center" wrapText="1" indent="1"/>
    </xf>
    <xf numFmtId="164" fontId="21" fillId="0" borderId="11" xfId="1" applyNumberFormat="1" applyFont="1" applyBorder="1" applyAlignment="1">
      <alignment horizontal="right" vertical="center" wrapText="1" indent="1"/>
    </xf>
    <xf numFmtId="164" fontId="21" fillId="0" borderId="19" xfId="1" applyNumberFormat="1" applyFont="1" applyBorder="1" applyAlignment="1">
      <alignment horizontal="right" vertical="center" indent="1"/>
    </xf>
    <xf numFmtId="164" fontId="21" fillId="0" borderId="12" xfId="1" applyNumberFormat="1" applyFont="1" applyBorder="1" applyAlignment="1">
      <alignment horizontal="right" vertical="center" indent="1"/>
    </xf>
    <xf numFmtId="164" fontId="5" fillId="0" borderId="0" xfId="1" applyNumberFormat="1" applyFont="1" applyFill="1"/>
    <xf numFmtId="164" fontId="21" fillId="0" borderId="0" xfId="1" applyNumberFormat="1" applyFont="1" applyFill="1"/>
    <xf numFmtId="164" fontId="5" fillId="9" borderId="19" xfId="1" applyNumberFormat="1" applyFont="1" applyFill="1" applyBorder="1" applyAlignment="1">
      <alignment horizontal="right" vertical="center"/>
    </xf>
    <xf numFmtId="164" fontId="7" fillId="0" borderId="19" xfId="1" applyNumberFormat="1" applyFont="1" applyBorder="1" applyAlignment="1">
      <alignment horizontal="right" vertical="center" wrapText="1" indent="1"/>
    </xf>
    <xf numFmtId="164" fontId="13" fillId="0" borderId="22" xfId="1" applyNumberFormat="1" applyFont="1" applyFill="1" applyBorder="1" applyAlignment="1" applyProtection="1">
      <alignment vertical="top"/>
      <protection locked="0"/>
    </xf>
    <xf numFmtId="164" fontId="13" fillId="0" borderId="21" xfId="1" applyNumberFormat="1" applyFont="1" applyFill="1" applyBorder="1" applyAlignment="1" applyProtection="1">
      <alignment vertical="top"/>
      <protection locked="0"/>
    </xf>
    <xf numFmtId="164" fontId="7" fillId="0" borderId="11" xfId="1" applyNumberFormat="1" applyFont="1" applyBorder="1" applyAlignment="1">
      <alignment horizontal="right" vertical="center"/>
    </xf>
    <xf numFmtId="164" fontId="6" fillId="0" borderId="19" xfId="1" applyNumberFormat="1" applyFont="1" applyBorder="1" applyAlignment="1">
      <alignment horizontal="right" vertical="center" wrapText="1" indent="1"/>
    </xf>
    <xf numFmtId="164" fontId="7" fillId="0" borderId="19" xfId="1" applyNumberFormat="1" applyFont="1" applyBorder="1" applyAlignment="1">
      <alignment horizontal="right" vertical="center" indent="1"/>
    </xf>
    <xf numFmtId="164" fontId="21" fillId="0" borderId="11" xfId="1" applyNumberFormat="1" applyFont="1" applyBorder="1" applyAlignment="1">
      <alignment horizontal="right" vertical="center"/>
    </xf>
    <xf numFmtId="164" fontId="7" fillId="0" borderId="0" xfId="1" applyNumberFormat="1" applyFont="1" applyFill="1"/>
    <xf numFmtId="164" fontId="21" fillId="0" borderId="0" xfId="7" applyNumberFormat="1" applyFont="1"/>
    <xf numFmtId="164" fontId="13" fillId="0" borderId="0" xfId="1" applyNumberFormat="1" applyFont="1"/>
    <xf numFmtId="164" fontId="5" fillId="9" borderId="21" xfId="1" applyNumberFormat="1" applyFont="1" applyFill="1" applyBorder="1" applyAlignment="1">
      <alignment horizontal="right" vertical="center" wrapText="1" indent="1"/>
    </xf>
    <xf numFmtId="164" fontId="5" fillId="9" borderId="21" xfId="1" applyNumberFormat="1" applyFont="1" applyFill="1" applyBorder="1" applyAlignment="1">
      <alignment horizontal="right" vertical="center"/>
    </xf>
    <xf numFmtId="164" fontId="21" fillId="0" borderId="0" xfId="1" applyNumberFormat="1" applyFont="1" applyAlignment="1">
      <alignment horizontal="center"/>
    </xf>
    <xf numFmtId="164" fontId="5" fillId="0" borderId="0" xfId="1" applyNumberFormat="1" applyFont="1" applyAlignment="1">
      <alignment horizontal="right"/>
    </xf>
    <xf numFmtId="43" fontId="5" fillId="9" borderId="19" xfId="1" applyFont="1" applyFill="1" applyBorder="1" applyAlignment="1">
      <alignment horizontal="right" vertical="center" wrapText="1" indent="1"/>
    </xf>
    <xf numFmtId="43" fontId="5" fillId="0" borderId="11" xfId="1" applyFont="1" applyBorder="1" applyAlignment="1">
      <alignment horizontal="right" vertical="center"/>
    </xf>
    <xf numFmtId="43" fontId="5" fillId="0" borderId="19" xfId="1" applyFont="1" applyBorder="1" applyAlignment="1">
      <alignment horizontal="right" vertical="center" wrapText="1" indent="1"/>
    </xf>
    <xf numFmtId="43" fontId="21" fillId="0" borderId="19" xfId="1" applyFont="1" applyBorder="1" applyAlignment="1">
      <alignment horizontal="right" vertical="center" wrapText="1" indent="1"/>
    </xf>
    <xf numFmtId="43" fontId="21" fillId="0" borderId="11" xfId="1" applyFont="1" applyBorder="1" applyAlignment="1">
      <alignment horizontal="right" vertical="center" wrapText="1" indent="1"/>
    </xf>
    <xf numFmtId="43" fontId="21" fillId="0" borderId="19" xfId="1" applyFont="1" applyBorder="1" applyAlignment="1">
      <alignment horizontal="right" vertical="center" indent="1"/>
    </xf>
    <xf numFmtId="43" fontId="21" fillId="0" borderId="12" xfId="1" applyFont="1" applyBorder="1" applyAlignment="1">
      <alignment horizontal="right" vertical="center" indent="1"/>
    </xf>
    <xf numFmtId="165" fontId="7" fillId="0" borderId="19" xfId="1" applyNumberFormat="1" applyFont="1" applyBorder="1" applyAlignment="1">
      <alignment horizontal="right" vertical="center" wrapText="1" indent="1"/>
    </xf>
    <xf numFmtId="165" fontId="6" fillId="0" borderId="19" xfId="1" applyNumberFormat="1" applyFont="1" applyBorder="1" applyAlignment="1">
      <alignment horizontal="right" vertical="center" wrapText="1" indent="1"/>
    </xf>
    <xf numFmtId="165" fontId="7" fillId="0" borderId="19" xfId="1" applyNumberFormat="1" applyFont="1" applyBorder="1" applyAlignment="1">
      <alignment horizontal="right" vertical="center" indent="1"/>
    </xf>
    <xf numFmtId="164" fontId="7" fillId="10" borderId="19" xfId="1" applyNumberFormat="1" applyFont="1" applyFill="1" applyBorder="1" applyAlignment="1">
      <alignment horizontal="right" vertical="center" wrapText="1" indent="1"/>
    </xf>
    <xf numFmtId="164" fontId="13" fillId="0" borderId="0" xfId="8" applyNumberFormat="1" applyFont="1"/>
    <xf numFmtId="43" fontId="21" fillId="0" borderId="0" xfId="1" applyFont="1" applyAlignment="1">
      <alignment horizontal="right"/>
    </xf>
    <xf numFmtId="164" fontId="21" fillId="0" borderId="0" xfId="1" applyNumberFormat="1" applyFont="1" applyAlignment="1">
      <alignment horizontal="right"/>
    </xf>
    <xf numFmtId="164" fontId="13" fillId="0" borderId="0" xfId="1" applyNumberFormat="1" applyFont="1" applyAlignment="1">
      <alignment horizontal="right" wrapText="1"/>
    </xf>
    <xf numFmtId="164" fontId="13" fillId="0" borderId="0" xfId="1" applyNumberFormat="1" applyFont="1" applyFill="1" applyBorder="1" applyAlignment="1">
      <alignment horizontal="right" wrapText="1"/>
    </xf>
    <xf numFmtId="164" fontId="6" fillId="0" borderId="0" xfId="1" applyNumberFormat="1" applyFont="1" applyFill="1"/>
    <xf numFmtId="164" fontId="21" fillId="0" borderId="0" xfId="3" applyNumberFormat="1" applyFont="1"/>
    <xf numFmtId="164" fontId="13" fillId="0" borderId="0" xfId="1" applyNumberFormat="1" applyFont="1" applyAlignment="1">
      <alignment wrapText="1"/>
    </xf>
    <xf numFmtId="164" fontId="13" fillId="0" borderId="0" xfId="1" applyNumberFormat="1" applyFont="1" applyFill="1" applyAlignment="1">
      <alignment horizontal="right"/>
    </xf>
    <xf numFmtId="3" fontId="21" fillId="0" borderId="0" xfId="3" applyNumberFormat="1" applyFont="1" applyFill="1"/>
    <xf numFmtId="164" fontId="7" fillId="0" borderId="0" xfId="1" applyNumberFormat="1" applyFont="1" applyAlignment="1">
      <alignment wrapText="1"/>
    </xf>
    <xf numFmtId="164" fontId="21" fillId="0" borderId="0" xfId="1" applyNumberFormat="1" applyFont="1" applyAlignment="1">
      <alignment wrapText="1"/>
    </xf>
    <xf numFmtId="165" fontId="5" fillId="0" borderId="0" xfId="1" applyNumberFormat="1" applyFont="1"/>
    <xf numFmtId="43" fontId="5" fillId="0" borderId="11" xfId="1" applyNumberFormat="1" applyFont="1" applyBorder="1" applyAlignment="1">
      <alignment horizontal="right" vertical="center"/>
    </xf>
    <xf numFmtId="43" fontId="5" fillId="0" borderId="19" xfId="1" applyNumberFormat="1" applyFont="1" applyBorder="1" applyAlignment="1">
      <alignment horizontal="right" vertical="center" wrapText="1" indent="1"/>
    </xf>
    <xf numFmtId="43" fontId="21" fillId="0" borderId="19" xfId="1" applyNumberFormat="1" applyFont="1" applyBorder="1" applyAlignment="1">
      <alignment horizontal="right" vertical="center" wrapText="1" indent="1"/>
    </xf>
    <xf numFmtId="43" fontId="21" fillId="0" borderId="11" xfId="1" applyNumberFormat="1" applyFont="1" applyBorder="1" applyAlignment="1">
      <alignment horizontal="right" vertical="center" wrapText="1" indent="1"/>
    </xf>
    <xf numFmtId="43" fontId="21" fillId="0" borderId="19" xfId="1" applyNumberFormat="1" applyFont="1" applyBorder="1" applyAlignment="1">
      <alignment horizontal="right" vertical="center" indent="1"/>
    </xf>
    <xf numFmtId="43" fontId="21" fillId="0" borderId="12" xfId="1" applyNumberFormat="1" applyFont="1" applyBorder="1" applyAlignment="1">
      <alignment horizontal="right" vertical="center" indent="1"/>
    </xf>
    <xf numFmtId="164" fontId="26" fillId="0" borderId="0" xfId="1" applyNumberFormat="1" applyFont="1"/>
    <xf numFmtId="164" fontId="27" fillId="0" borderId="0" xfId="1" applyNumberFormat="1" applyFont="1"/>
    <xf numFmtId="164" fontId="21" fillId="0" borderId="0" xfId="1" applyNumberFormat="1" applyFont="1" applyAlignment="1">
      <alignment horizontal="right" vertical="center"/>
    </xf>
    <xf numFmtId="164" fontId="7" fillId="0" borderId="0" xfId="1" applyNumberFormat="1" applyFont="1" applyAlignment="1">
      <alignment horizontal="right" vertical="center"/>
    </xf>
    <xf numFmtId="164" fontId="7" fillId="0" borderId="0" xfId="1" applyNumberFormat="1" applyFont="1" applyAlignment="1">
      <alignment vertical="center"/>
    </xf>
    <xf numFmtId="43" fontId="5" fillId="0" borderId="0" xfId="1" applyFont="1"/>
    <xf numFmtId="164" fontId="5" fillId="11" borderId="0" xfId="1" applyNumberFormat="1" applyFont="1" applyFill="1"/>
    <xf numFmtId="43" fontId="5" fillId="9" borderId="19" xfId="1" applyFont="1" applyFill="1" applyBorder="1" applyAlignment="1">
      <alignment horizontal="right" vertical="center"/>
    </xf>
    <xf numFmtId="43" fontId="7" fillId="0" borderId="19" xfId="1" applyFont="1" applyBorder="1" applyAlignment="1">
      <alignment horizontal="right" vertical="center" wrapText="1" indent="1"/>
    </xf>
    <xf numFmtId="43" fontId="7" fillId="0" borderId="11" xfId="1" applyFont="1" applyBorder="1" applyAlignment="1">
      <alignment horizontal="right" vertical="center"/>
    </xf>
    <xf numFmtId="43" fontId="6" fillId="0" borderId="19" xfId="1" applyFont="1" applyBorder="1" applyAlignment="1">
      <alignment horizontal="right" vertical="center" wrapText="1" indent="1"/>
    </xf>
    <xf numFmtId="43" fontId="7" fillId="0" borderId="19" xfId="1" applyFont="1" applyBorder="1" applyAlignment="1">
      <alignment horizontal="right" vertical="center" indent="1"/>
    </xf>
    <xf numFmtId="43" fontId="21" fillId="0" borderId="11" xfId="1" applyFont="1" applyBorder="1" applyAlignment="1">
      <alignment horizontal="right" vertical="center"/>
    </xf>
    <xf numFmtId="164" fontId="5" fillId="12" borderId="0" xfId="1" applyNumberFormat="1" applyFont="1" applyFill="1"/>
    <xf numFmtId="0" fontId="10" fillId="4" borderId="0" xfId="4" applyFont="1" applyFill="1" applyBorder="1" applyAlignment="1" applyProtection="1">
      <alignment horizontal="left" vertical="center" wrapText="1"/>
      <protection locked="0"/>
    </xf>
    <xf numFmtId="0" fontId="10" fillId="4" borderId="15" xfId="4" applyFont="1" applyFill="1" applyBorder="1" applyAlignment="1" applyProtection="1">
      <alignment horizontal="left" vertical="center" wrapText="1"/>
      <protection locked="0"/>
    </xf>
    <xf numFmtId="0" fontId="10" fillId="4" borderId="10" xfId="4" applyFont="1" applyFill="1" applyBorder="1" applyAlignment="1" applyProtection="1">
      <alignment horizontal="center" vertical="center" wrapText="1"/>
      <protection locked="0"/>
    </xf>
    <xf numFmtId="0" fontId="10" fillId="4" borderId="11" xfId="4" applyFont="1" applyFill="1" applyBorder="1" applyAlignment="1" applyProtection="1">
      <alignment horizontal="center" vertical="center" wrapText="1"/>
      <protection locked="0"/>
    </xf>
    <xf numFmtId="0" fontId="10" fillId="4" borderId="12" xfId="4" applyFont="1" applyFill="1" applyBorder="1" applyAlignment="1" applyProtection="1">
      <alignment horizontal="left" vertical="center" wrapText="1"/>
      <protection locked="0"/>
    </xf>
    <xf numFmtId="0" fontId="10" fillId="4" borderId="14" xfId="4" applyFont="1" applyFill="1" applyBorder="1" applyAlignment="1" applyProtection="1">
      <alignment horizontal="left" vertical="center" wrapText="1"/>
      <protection locked="0"/>
    </xf>
    <xf numFmtId="0" fontId="4" fillId="2" borderId="0" xfId="3" applyFont="1" applyFill="1" applyAlignment="1">
      <alignment horizontal="center" vertical="center"/>
    </xf>
    <xf numFmtId="0" fontId="5" fillId="2" borderId="0" xfId="3" applyFont="1" applyFill="1" applyAlignment="1">
      <alignment horizontal="center" vertical="center"/>
    </xf>
    <xf numFmtId="0" fontId="4" fillId="2" borderId="1" xfId="3" applyFont="1" applyFill="1" applyBorder="1" applyAlignment="1">
      <alignment horizontal="center" vertical="center"/>
    </xf>
    <xf numFmtId="0" fontId="6" fillId="2" borderId="0" xfId="3" applyFont="1" applyFill="1" applyAlignment="1">
      <alignment horizontal="center" vertical="center"/>
    </xf>
    <xf numFmtId="0" fontId="6" fillId="2" borderId="0" xfId="3" applyFont="1" applyFill="1" applyAlignment="1">
      <alignment vertical="center"/>
    </xf>
    <xf numFmtId="0" fontId="5" fillId="2" borderId="0" xfId="7" applyFont="1" applyFill="1" applyAlignment="1">
      <alignment horizontal="center" vertical="center"/>
    </xf>
    <xf numFmtId="0" fontId="19" fillId="9" borderId="16" xfId="8" applyFont="1" applyFill="1" applyBorder="1" applyAlignment="1">
      <alignment horizontal="center" vertical="center"/>
    </xf>
    <xf numFmtId="0" fontId="19" fillId="9" borderId="12" xfId="8" applyFont="1" applyFill="1" applyBorder="1" applyAlignment="1">
      <alignment horizontal="center" vertical="center"/>
    </xf>
    <xf numFmtId="0" fontId="19" fillId="9" borderId="14" xfId="8" applyFont="1" applyFill="1" applyBorder="1" applyAlignment="1">
      <alignment horizontal="center" vertical="center"/>
    </xf>
    <xf numFmtId="0" fontId="19" fillId="9" borderId="13" xfId="8" applyFont="1" applyFill="1" applyBorder="1" applyAlignment="1">
      <alignment horizontal="center" vertical="center"/>
    </xf>
    <xf numFmtId="0" fontId="19" fillId="9" borderId="0" xfId="8" applyFont="1" applyFill="1" applyAlignment="1">
      <alignment horizontal="center" vertical="center"/>
    </xf>
    <xf numFmtId="0" fontId="19" fillId="9" borderId="15" xfId="8" applyFont="1" applyFill="1" applyBorder="1" applyAlignment="1">
      <alignment horizontal="center" vertical="center"/>
    </xf>
    <xf numFmtId="0" fontId="19" fillId="9" borderId="17" xfId="8" applyFont="1" applyFill="1" applyBorder="1" applyAlignment="1">
      <alignment horizontal="center" vertical="center"/>
    </xf>
    <xf numFmtId="0" fontId="19" fillId="9" borderId="1" xfId="8" applyFont="1" applyFill="1" applyBorder="1" applyAlignment="1">
      <alignment horizontal="center" vertical="center"/>
    </xf>
    <xf numFmtId="0" fontId="19" fillId="9" borderId="18" xfId="8" applyFont="1" applyFill="1" applyBorder="1" applyAlignment="1">
      <alignment horizontal="center" vertical="center"/>
    </xf>
    <xf numFmtId="0" fontId="21" fillId="0" borderId="0" xfId="3" applyFont="1" applyAlignment="1">
      <alignment horizontal="left" wrapText="1"/>
    </xf>
    <xf numFmtId="0" fontId="6" fillId="9" borderId="16" xfId="8" applyFont="1" applyFill="1" applyBorder="1" applyAlignment="1" applyProtection="1">
      <alignment horizontal="center" vertical="center" wrapText="1"/>
      <protection locked="0"/>
    </xf>
    <xf numFmtId="0" fontId="6" fillId="9" borderId="12" xfId="8" applyFont="1" applyFill="1" applyBorder="1" applyAlignment="1" applyProtection="1">
      <alignment horizontal="center" vertical="center" wrapText="1"/>
      <protection locked="0"/>
    </xf>
    <xf numFmtId="0" fontId="6" fillId="9" borderId="14" xfId="8" applyFont="1" applyFill="1" applyBorder="1" applyAlignment="1" applyProtection="1">
      <alignment horizontal="center" vertical="center" wrapText="1"/>
      <protection locked="0"/>
    </xf>
    <xf numFmtId="0" fontId="6" fillId="9" borderId="13" xfId="8" applyFont="1" applyFill="1" applyBorder="1" applyAlignment="1" applyProtection="1">
      <alignment horizontal="center" vertical="center" wrapText="1"/>
      <protection locked="0"/>
    </xf>
    <xf numFmtId="0" fontId="6" fillId="9" borderId="0" xfId="8" applyFont="1" applyFill="1" applyAlignment="1" applyProtection="1">
      <alignment horizontal="center" vertical="center" wrapText="1"/>
      <protection locked="0"/>
    </xf>
    <xf numFmtId="0" fontId="6" fillId="9" borderId="15" xfId="8" applyFont="1" applyFill="1" applyBorder="1" applyAlignment="1" applyProtection="1">
      <alignment horizontal="center" vertical="center" wrapText="1"/>
      <protection locked="0"/>
    </xf>
    <xf numFmtId="0" fontId="21" fillId="0" borderId="12" xfId="3" applyFont="1" applyBorder="1" applyAlignment="1">
      <alignment horizontal="left" wrapText="1"/>
    </xf>
    <xf numFmtId="0" fontId="21" fillId="0" borderId="0" xfId="3" applyFont="1" applyBorder="1" applyAlignment="1">
      <alignment horizontal="left" wrapText="1"/>
    </xf>
    <xf numFmtId="0" fontId="5" fillId="2" borderId="0" xfId="7" applyFont="1" applyFill="1" applyAlignment="1">
      <alignment vertical="center"/>
    </xf>
    <xf numFmtId="0" fontId="21" fillId="0" borderId="0" xfId="3" applyFont="1" applyAlignment="1">
      <alignment horizontal="left" vertical="center"/>
    </xf>
    <xf numFmtId="0" fontId="21" fillId="0" borderId="0" xfId="3" applyFont="1" applyAlignment="1">
      <alignment horizontal="left" vertical="center" wrapText="1"/>
    </xf>
    <xf numFmtId="0" fontId="6" fillId="9" borderId="0" xfId="8" applyFont="1" applyFill="1" applyBorder="1" applyAlignment="1" applyProtection="1">
      <alignment horizontal="center" vertical="center" wrapText="1"/>
      <protection locked="0"/>
    </xf>
    <xf numFmtId="0" fontId="6" fillId="9" borderId="17" xfId="8" applyFont="1" applyFill="1" applyBorder="1" applyAlignment="1" applyProtection="1">
      <alignment horizontal="center" vertical="center" wrapText="1"/>
      <protection locked="0"/>
    </xf>
    <xf numFmtId="0" fontId="6" fillId="9" borderId="1" xfId="8" applyFont="1" applyFill="1" applyBorder="1" applyAlignment="1" applyProtection="1">
      <alignment horizontal="center" vertical="center" wrapText="1"/>
      <protection locked="0"/>
    </xf>
    <xf numFmtId="0" fontId="6" fillId="9" borderId="18" xfId="8" applyFont="1" applyFill="1" applyBorder="1" applyAlignment="1" applyProtection="1">
      <alignment horizontal="center" vertical="center" wrapText="1"/>
      <protection locked="0"/>
    </xf>
    <xf numFmtId="0" fontId="7" fillId="0" borderId="0" xfId="4" applyFont="1" applyAlignment="1" applyProtection="1">
      <alignment horizontal="left" vertical="center" wrapText="1"/>
    </xf>
    <xf numFmtId="0" fontId="25" fillId="0" borderId="0" xfId="4" applyFont="1" applyAlignment="1" applyProtection="1">
      <alignment horizontal="left" vertical="top" wrapText="1"/>
    </xf>
    <xf numFmtId="0" fontId="5" fillId="2" borderId="0" xfId="7" applyFont="1" applyFill="1" applyAlignment="1">
      <alignment horizontal="center"/>
    </xf>
    <xf numFmtId="0" fontId="5" fillId="2" borderId="0" xfId="7" applyFont="1" applyFill="1"/>
    <xf numFmtId="0" fontId="21" fillId="0" borderId="12" xfId="3" applyFont="1" applyBorder="1" applyAlignment="1">
      <alignment horizontal="left" vertical="center" wrapText="1"/>
    </xf>
    <xf numFmtId="0" fontId="7" fillId="0" borderId="0" xfId="6" applyFont="1" applyAlignment="1">
      <alignment horizontal="left" vertical="top" wrapText="1"/>
    </xf>
    <xf numFmtId="0" fontId="7" fillId="0" borderId="0" xfId="6" applyFont="1" applyAlignment="1">
      <alignment horizontal="left" wrapText="1"/>
    </xf>
    <xf numFmtId="4" fontId="7" fillId="0" borderId="0" xfId="6" applyNumberFormat="1" applyFont="1" applyAlignment="1">
      <alignment horizontal="left" vertical="top" wrapText="1"/>
    </xf>
    <xf numFmtId="0" fontId="7" fillId="0" borderId="0" xfId="4" applyFont="1" applyAlignment="1" applyProtection="1">
      <alignment horizontal="center" vertical="top" wrapText="1"/>
      <protection locked="0"/>
    </xf>
    <xf numFmtId="0" fontId="9" fillId="0" borderId="0" xfId="4" applyAlignment="1" applyProtection="1">
      <alignment horizontal="center" vertical="top" wrapText="1"/>
      <protection locked="0"/>
    </xf>
    <xf numFmtId="0" fontId="7" fillId="0" borderId="12" xfId="4" applyFont="1" applyBorder="1" applyAlignment="1" applyProtection="1">
      <alignment horizontal="left" vertical="center" wrapText="1"/>
      <protection locked="0"/>
    </xf>
    <xf numFmtId="0" fontId="7" fillId="0" borderId="12" xfId="4" applyFont="1" applyBorder="1" applyAlignment="1" applyProtection="1">
      <alignment horizontal="left" vertical="top" wrapText="1"/>
      <protection locked="0"/>
    </xf>
    <xf numFmtId="0" fontId="21" fillId="0" borderId="0" xfId="3" applyFont="1" applyAlignment="1">
      <alignment vertical="center"/>
    </xf>
    <xf numFmtId="0" fontId="21" fillId="0" borderId="0" xfId="3" applyFont="1" applyAlignment="1">
      <alignment horizontal="center" vertical="center"/>
    </xf>
    <xf numFmtId="0" fontId="21" fillId="0" borderId="0" xfId="7" applyFont="1"/>
    <xf numFmtId="0" fontId="21" fillId="0" borderId="0" xfId="7" applyFont="1" applyAlignment="1">
      <alignment vertical="center"/>
    </xf>
    <xf numFmtId="0" fontId="19" fillId="9" borderId="23" xfId="8" applyFont="1" applyFill="1" applyBorder="1" applyAlignment="1">
      <alignment horizontal="center" vertical="center"/>
    </xf>
    <xf numFmtId="0" fontId="13" fillId="0" borderId="12" xfId="0" applyFont="1" applyBorder="1"/>
    <xf numFmtId="0" fontId="13" fillId="0" borderId="14" xfId="0" applyFont="1" applyBorder="1"/>
    <xf numFmtId="0" fontId="19" fillId="9" borderId="22" xfId="8" applyFont="1" applyFill="1" applyBorder="1" applyAlignment="1">
      <alignment horizontal="center" vertical="center"/>
    </xf>
    <xf numFmtId="0" fontId="13" fillId="0" borderId="0" xfId="8" applyFont="1" applyAlignment="1">
      <alignment vertical="center"/>
    </xf>
    <xf numFmtId="0" fontId="13" fillId="0" borderId="15" xfId="0" applyFont="1" applyBorder="1"/>
    <xf numFmtId="0" fontId="19" fillId="9" borderId="21" xfId="8" applyFont="1" applyFill="1" applyBorder="1" applyAlignment="1">
      <alignment horizontal="center" vertical="center"/>
    </xf>
    <xf numFmtId="0" fontId="13" fillId="0" borderId="1" xfId="0" applyFont="1" applyBorder="1"/>
    <xf numFmtId="0" fontId="13" fillId="0" borderId="18" xfId="0" applyFont="1" applyBorder="1"/>
    <xf numFmtId="0" fontId="6" fillId="9" borderId="23" xfId="8" applyFont="1" applyFill="1" applyBorder="1" applyAlignment="1" applyProtection="1">
      <alignment horizontal="center" vertical="center" wrapText="1"/>
      <protection locked="0"/>
    </xf>
    <xf numFmtId="0" fontId="6" fillId="9" borderId="22" xfId="8" applyFont="1" applyFill="1" applyBorder="1" applyAlignment="1" applyProtection="1">
      <alignment horizontal="center" vertical="center" wrapText="1"/>
      <protection locked="0"/>
    </xf>
    <xf numFmtId="0" fontId="13" fillId="0" borderId="0" xfId="8" applyFont="1" applyAlignment="1">
      <alignment horizontal="center" vertical="center"/>
    </xf>
    <xf numFmtId="0" fontId="6" fillId="0" borderId="0" xfId="4" applyFont="1" applyAlignment="1" applyProtection="1">
      <alignment horizontal="left" vertical="top" wrapText="1"/>
      <protection locked="0"/>
    </xf>
    <xf numFmtId="0" fontId="19" fillId="0" borderId="0" xfId="8" applyFont="1" applyAlignment="1">
      <alignment horizontal="left" wrapText="1"/>
    </xf>
    <xf numFmtId="0" fontId="5" fillId="0" borderId="0" xfId="3" applyFont="1" applyAlignment="1">
      <alignment horizontal="left" wrapText="1"/>
    </xf>
    <xf numFmtId="43" fontId="5" fillId="2" borderId="0" xfId="1" applyFont="1" applyFill="1" applyAlignment="1">
      <alignment horizontal="center" vertical="center"/>
    </xf>
    <xf numFmtId="43" fontId="5" fillId="2" borderId="0" xfId="1" applyFont="1" applyFill="1" applyAlignment="1">
      <alignment vertical="center"/>
    </xf>
  </cellXfs>
  <cellStyles count="12">
    <cellStyle name="Hipervínculo" xfId="2" builtinId="8"/>
    <cellStyle name="Millares" xfId="1" builtinId="3"/>
    <cellStyle name="Millares 2" xfId="5"/>
    <cellStyle name="Millares 3" xfId="11"/>
    <cellStyle name="Normal" xfId="0" builtinId="0"/>
    <cellStyle name="Normal 2" xfId="9"/>
    <cellStyle name="Normal 2 2" xfId="4"/>
    <cellStyle name="Normal 2 3" xfId="7"/>
    <cellStyle name="Normal 3" xfId="3"/>
    <cellStyle name="Normal 3 2 2" xfId="8"/>
    <cellStyle name="Normal 3 3" xfId="6"/>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externalLink" Target="externalLinks/externalLink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nathan.contreras/Documents/JONATHAN%20CONTRERAS/2021/02.-INF%20FINANCIERA%20Y%20CUEN%20P&#218;BLICA/MUNICIPIO%202021/Cuenta%20P&#250;blica/03.-%20Integraci&#243;n%20CP/NOTAS/EXCEL/0319_NDM_MLEO_PQM_2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a los Edos Financieros"/>
      <sheetName val="ESF METROPOLITANO"/>
      <sheetName val="ESF (I)"/>
      <sheetName val="ACT METROPOLITANO"/>
      <sheetName val="ACT (I)"/>
      <sheetName val="VHP METROPOLITANO"/>
      <sheetName val="VHP (I)"/>
      <sheetName val="EFE METRPOLITANO"/>
      <sheetName val="EFE (I)"/>
      <sheetName val="Conciliacion_Ig METROPOLITANO"/>
      <sheetName val="Conciliacion_Eg METROPOLITANO"/>
      <sheetName val="Memoria METROPOLITANO"/>
      <sheetName val="Memoria (I)"/>
    </sheetNames>
    <sheetDataSet>
      <sheetData sheetId="0"/>
      <sheetData sheetId="1">
        <row r="1">
          <cell r="A1" t="str">
            <v>PATRONATO DEL PARQUE ECOLOGICO METROPOLITANO DE LEON, GTO 21</v>
          </cell>
        </row>
        <row r="3">
          <cell r="A3" t="str">
            <v>CORRESPONDIENTE DEL 01 DE ENERO DEL 2021 AL 31 DE DICIEMBRE DEL 2021</v>
          </cell>
        </row>
      </sheetData>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tabSelected="1" view="pageBreakPreview" zoomScale="115" zoomScaleNormal="100" zoomScaleSheetLayoutView="115" workbookViewId="0">
      <selection sqref="A1:D1"/>
    </sheetView>
  </sheetViews>
  <sheetFormatPr baseColWidth="10" defaultRowHeight="11.25" x14ac:dyDescent="0.2"/>
  <cols>
    <col min="1" max="3" width="23.7109375" style="18" customWidth="1"/>
    <col min="4" max="4" width="11.42578125" style="18"/>
    <col min="5" max="5" width="10.28515625" style="21" bestFit="1" customWidth="1"/>
    <col min="6" max="6" width="10.28515625" style="18" customWidth="1"/>
    <col min="7" max="15" width="11.42578125" style="18"/>
    <col min="16" max="18" width="11.42578125" style="21"/>
    <col min="19" max="16384" width="11.42578125" style="18"/>
  </cols>
  <sheetData>
    <row r="1" spans="1:12" x14ac:dyDescent="0.2">
      <c r="A1" s="349" t="s">
        <v>1976</v>
      </c>
      <c r="B1" s="350"/>
      <c r="C1" s="350"/>
      <c r="D1" s="350"/>
      <c r="E1" s="15"/>
      <c r="F1" s="15"/>
      <c r="G1" s="15"/>
      <c r="H1" s="16"/>
      <c r="I1" s="17"/>
      <c r="J1" s="17"/>
      <c r="K1" s="17"/>
    </row>
    <row r="2" spans="1:12" x14ac:dyDescent="0.2">
      <c r="A2" s="19"/>
      <c r="B2" s="20"/>
      <c r="C2" s="20"/>
      <c r="D2" s="20"/>
      <c r="H2" s="22"/>
    </row>
    <row r="3" spans="1:12" s="21" customFormat="1" ht="15" x14ac:dyDescent="0.25">
      <c r="A3" s="23" t="s">
        <v>59</v>
      </c>
      <c r="B3" s="351" t="s">
        <v>60</v>
      </c>
      <c r="C3" s="352"/>
      <c r="D3" s="24"/>
      <c r="E3" s="25"/>
      <c r="F3" s="26"/>
      <c r="G3" s="26"/>
      <c r="H3" s="27"/>
      <c r="I3" s="26"/>
      <c r="J3" s="28"/>
      <c r="K3" s="28"/>
      <c r="L3" s="28"/>
    </row>
    <row r="4" spans="1:12" ht="15" x14ac:dyDescent="0.25">
      <c r="A4" s="23" t="s">
        <v>61</v>
      </c>
      <c r="B4" s="347" t="s">
        <v>62</v>
      </c>
      <c r="C4" s="348"/>
      <c r="D4" s="24"/>
      <c r="E4" s="25"/>
      <c r="F4" s="25"/>
      <c r="G4" s="25"/>
      <c r="H4" s="27"/>
      <c r="I4" s="26"/>
      <c r="J4" s="28"/>
      <c r="K4" s="29"/>
      <c r="L4" s="29"/>
    </row>
    <row r="5" spans="1:12" ht="15" x14ac:dyDescent="0.25">
      <c r="A5" s="23" t="s">
        <v>63</v>
      </c>
      <c r="B5" s="347" t="s">
        <v>64</v>
      </c>
      <c r="C5" s="348"/>
      <c r="D5" s="24"/>
      <c r="E5" s="26"/>
      <c r="F5" s="25"/>
      <c r="G5" s="26"/>
      <c r="H5" s="27"/>
      <c r="I5" s="26"/>
      <c r="J5" s="28"/>
      <c r="K5" s="29"/>
      <c r="L5" s="29"/>
    </row>
    <row r="6" spans="1:12" ht="15" x14ac:dyDescent="0.25">
      <c r="A6" s="23" t="s">
        <v>65</v>
      </c>
      <c r="B6" s="347" t="s">
        <v>66</v>
      </c>
      <c r="C6" s="348"/>
      <c r="D6" s="24"/>
      <c r="E6" s="26"/>
      <c r="F6" s="25"/>
      <c r="G6" s="26"/>
      <c r="H6" s="27"/>
      <c r="I6" s="26"/>
      <c r="J6" s="28"/>
      <c r="K6" s="29"/>
      <c r="L6" s="29"/>
    </row>
    <row r="7" spans="1:12" x14ac:dyDescent="0.2">
      <c r="A7" s="23" t="s">
        <v>67</v>
      </c>
      <c r="B7" s="347" t="s">
        <v>68</v>
      </c>
      <c r="C7" s="348"/>
      <c r="D7" s="24"/>
      <c r="E7" s="28"/>
      <c r="F7" s="28"/>
      <c r="G7" s="28"/>
      <c r="H7" s="30"/>
      <c r="I7" s="28"/>
      <c r="J7" s="28"/>
      <c r="K7" s="29"/>
      <c r="L7" s="29"/>
    </row>
    <row r="8" spans="1:12" x14ac:dyDescent="0.2">
      <c r="A8" s="23" t="s">
        <v>69</v>
      </c>
      <c r="B8" s="347" t="s">
        <v>70</v>
      </c>
      <c r="C8" s="348"/>
      <c r="D8" s="24"/>
      <c r="E8" s="28"/>
      <c r="F8" s="28"/>
      <c r="G8" s="28"/>
      <c r="H8" s="30"/>
      <c r="I8" s="28"/>
      <c r="J8" s="28"/>
      <c r="K8" s="29"/>
      <c r="L8" s="29"/>
    </row>
    <row r="9" spans="1:12" x14ac:dyDescent="0.2">
      <c r="A9" s="23" t="s">
        <v>71</v>
      </c>
      <c r="B9" s="347" t="s">
        <v>72</v>
      </c>
      <c r="C9" s="348"/>
      <c r="D9" s="24"/>
      <c r="E9" s="28"/>
      <c r="F9" s="28"/>
      <c r="G9" s="28"/>
      <c r="H9" s="30"/>
      <c r="I9" s="29"/>
      <c r="J9" s="29"/>
      <c r="K9" s="29"/>
      <c r="L9" s="29"/>
    </row>
    <row r="10" spans="1:12" x14ac:dyDescent="0.2">
      <c r="A10" s="23" t="s">
        <v>73</v>
      </c>
      <c r="B10" s="347" t="s">
        <v>74</v>
      </c>
      <c r="C10" s="348"/>
      <c r="D10" s="24"/>
      <c r="E10" s="28"/>
      <c r="F10" s="28"/>
      <c r="G10" s="28"/>
      <c r="H10" s="30"/>
      <c r="I10" s="28"/>
      <c r="J10" s="28"/>
      <c r="K10" s="29"/>
      <c r="L10" s="29"/>
    </row>
    <row r="11" spans="1:12" x14ac:dyDescent="0.2">
      <c r="A11" s="23" t="s">
        <v>75</v>
      </c>
      <c r="B11" s="347" t="s">
        <v>76</v>
      </c>
      <c r="C11" s="348"/>
      <c r="D11" s="24"/>
      <c r="E11" s="28"/>
      <c r="F11" s="28"/>
      <c r="G11" s="28"/>
      <c r="H11" s="30"/>
      <c r="I11" s="28"/>
      <c r="J11" s="28"/>
      <c r="K11" s="29"/>
      <c r="L11" s="29"/>
    </row>
    <row r="12" spans="1:12" x14ac:dyDescent="0.2">
      <c r="A12" s="23" t="s">
        <v>77</v>
      </c>
      <c r="B12" s="347" t="s">
        <v>78</v>
      </c>
      <c r="C12" s="348"/>
      <c r="D12" s="24"/>
      <c r="E12" s="28"/>
      <c r="F12" s="28"/>
      <c r="G12" s="28"/>
      <c r="H12" s="31"/>
      <c r="I12" s="28"/>
      <c r="J12" s="28"/>
      <c r="K12" s="29"/>
      <c r="L12" s="29"/>
    </row>
    <row r="13" spans="1:12" x14ac:dyDescent="0.2">
      <c r="A13" s="23" t="s">
        <v>79</v>
      </c>
      <c r="B13" s="347" t="s">
        <v>80</v>
      </c>
      <c r="C13" s="348"/>
      <c r="D13" s="24"/>
      <c r="E13" s="28"/>
      <c r="F13" s="28"/>
      <c r="G13" s="28"/>
      <c r="H13" s="31"/>
      <c r="I13" s="28"/>
      <c r="J13" s="28"/>
      <c r="K13" s="29"/>
      <c r="L13" s="29"/>
    </row>
    <row r="14" spans="1:12" x14ac:dyDescent="0.2">
      <c r="A14" s="23" t="s">
        <v>81</v>
      </c>
      <c r="B14" s="347" t="s">
        <v>82</v>
      </c>
      <c r="C14" s="348"/>
      <c r="D14" s="24"/>
      <c r="E14" s="28"/>
      <c r="F14" s="28"/>
      <c r="G14" s="28"/>
      <c r="H14" s="31"/>
      <c r="I14" s="28"/>
      <c r="J14" s="28"/>
      <c r="K14" s="29"/>
      <c r="L14" s="29"/>
    </row>
    <row r="15" spans="1:12" x14ac:dyDescent="0.2">
      <c r="A15" s="23" t="s">
        <v>83</v>
      </c>
      <c r="B15" s="347" t="s">
        <v>84</v>
      </c>
      <c r="C15" s="348"/>
      <c r="D15" s="24"/>
      <c r="E15" s="28"/>
      <c r="F15" s="28"/>
      <c r="G15" s="28"/>
      <c r="H15" s="32"/>
      <c r="I15" s="28"/>
      <c r="J15" s="28"/>
      <c r="K15" s="29"/>
      <c r="L15" s="29"/>
    </row>
    <row r="16" spans="1:12" x14ac:dyDescent="0.2">
      <c r="A16" s="23" t="s">
        <v>85</v>
      </c>
      <c r="B16" s="347" t="s">
        <v>86</v>
      </c>
      <c r="C16" s="348"/>
      <c r="D16" s="24"/>
      <c r="E16" s="28"/>
      <c r="F16" s="28"/>
      <c r="G16" s="28"/>
      <c r="H16" s="33"/>
      <c r="I16" s="28"/>
      <c r="J16" s="28"/>
      <c r="K16" s="29"/>
      <c r="L16" s="29"/>
    </row>
    <row r="17" spans="1:12" x14ac:dyDescent="0.2">
      <c r="A17" s="23" t="s">
        <v>87</v>
      </c>
      <c r="B17" s="347" t="s">
        <v>88</v>
      </c>
      <c r="C17" s="348"/>
      <c r="D17" s="20"/>
      <c r="E17" s="28"/>
      <c r="F17" s="28"/>
      <c r="G17" s="28"/>
      <c r="H17" s="29"/>
      <c r="I17" s="29"/>
      <c r="J17" s="29"/>
      <c r="K17" s="29"/>
      <c r="L17" s="29"/>
    </row>
    <row r="18" spans="1:12" x14ac:dyDescent="0.2">
      <c r="A18" s="23" t="s">
        <v>89</v>
      </c>
      <c r="B18" s="347" t="s">
        <v>90</v>
      </c>
      <c r="C18" s="348"/>
      <c r="D18" s="20"/>
      <c r="E18" s="28"/>
      <c r="F18" s="28"/>
      <c r="G18" s="28"/>
      <c r="H18" s="29"/>
      <c r="I18" s="28"/>
      <c r="J18" s="28"/>
      <c r="K18" s="29"/>
      <c r="L18" s="29"/>
    </row>
    <row r="19" spans="1:12" s="21" customFormat="1" x14ac:dyDescent="0.2">
      <c r="A19" s="34" t="s">
        <v>91</v>
      </c>
      <c r="B19" s="347" t="s">
        <v>92</v>
      </c>
      <c r="C19" s="348"/>
      <c r="D19" s="35"/>
      <c r="E19" s="28"/>
      <c r="F19" s="28"/>
      <c r="G19" s="28"/>
      <c r="H19" s="29"/>
      <c r="I19" s="28"/>
      <c r="J19" s="28"/>
      <c r="K19" s="28"/>
      <c r="L19" s="28"/>
    </row>
    <row r="20" spans="1:12" x14ac:dyDescent="0.2">
      <c r="A20" s="23" t="s">
        <v>93</v>
      </c>
      <c r="B20" s="347" t="s">
        <v>94</v>
      </c>
      <c r="C20" s="348"/>
      <c r="D20" s="20"/>
      <c r="E20" s="28"/>
      <c r="F20" s="28"/>
      <c r="G20" s="28"/>
      <c r="H20" s="29"/>
      <c r="I20" s="28"/>
      <c r="J20" s="28"/>
      <c r="K20" s="29"/>
      <c r="L20" s="29"/>
    </row>
    <row r="21" spans="1:12" s="21" customFormat="1" x14ac:dyDescent="0.2">
      <c r="A21" s="34" t="s">
        <v>95</v>
      </c>
      <c r="B21" s="347" t="s">
        <v>96</v>
      </c>
      <c r="C21" s="348"/>
      <c r="D21" s="35"/>
      <c r="E21" s="28"/>
      <c r="F21" s="28"/>
      <c r="G21" s="28"/>
      <c r="H21" s="33"/>
      <c r="I21" s="33"/>
      <c r="J21" s="33"/>
      <c r="K21" s="28"/>
      <c r="L21" s="28"/>
    </row>
  </sheetData>
  <mergeCells count="20">
    <mergeCell ref="B19:C19"/>
    <mergeCell ref="B20:C20"/>
    <mergeCell ref="B21:C21"/>
    <mergeCell ref="B13:C13"/>
    <mergeCell ref="B14:C14"/>
    <mergeCell ref="B15:C15"/>
    <mergeCell ref="B16:C16"/>
    <mergeCell ref="B17:C17"/>
    <mergeCell ref="B18:C18"/>
    <mergeCell ref="B12:C12"/>
    <mergeCell ref="A1:D1"/>
    <mergeCell ref="B3:C3"/>
    <mergeCell ref="B4:C4"/>
    <mergeCell ref="B5:C5"/>
    <mergeCell ref="B6:C6"/>
    <mergeCell ref="B7:C7"/>
    <mergeCell ref="B8:C8"/>
    <mergeCell ref="B9:C9"/>
    <mergeCell ref="B10:C10"/>
    <mergeCell ref="B11:C11"/>
  </mergeCells>
  <conditionalFormatting sqref="E3:N3">
    <cfRule type="iconSet" priority="85">
      <iconSet iconSet="3Symbols2">
        <cfvo type="percent" val="0"/>
        <cfvo type="percent" val="33"/>
        <cfvo type="percent" val="67"/>
      </iconSet>
    </cfRule>
  </conditionalFormatting>
  <conditionalFormatting sqref="B3:XFD3">
    <cfRule type="iconSet" priority="84">
      <iconSet iconSet="3Symbols2">
        <cfvo type="percent" val="0"/>
        <cfvo type="percent" val="33"/>
        <cfvo type="percent" val="67"/>
      </iconSet>
    </cfRule>
  </conditionalFormatting>
  <conditionalFormatting sqref="E4">
    <cfRule type="iconSet" priority="83">
      <iconSet iconSet="3Symbols2">
        <cfvo type="percent" val="0"/>
        <cfvo type="percent" val="33"/>
        <cfvo type="percent" val="67"/>
      </iconSet>
    </cfRule>
  </conditionalFormatting>
  <conditionalFormatting sqref="E4">
    <cfRule type="iconSet" priority="82">
      <iconSet iconSet="3Symbols2">
        <cfvo type="percent" val="0"/>
        <cfvo type="percent" val="33"/>
        <cfvo type="percent" val="67"/>
      </iconSet>
    </cfRule>
  </conditionalFormatting>
  <conditionalFormatting sqref="F4">
    <cfRule type="iconSet" priority="81">
      <iconSet iconSet="3Symbols2">
        <cfvo type="percent" val="0"/>
        <cfvo type="percent" val="33"/>
        <cfvo type="percent" val="67"/>
      </iconSet>
    </cfRule>
  </conditionalFormatting>
  <conditionalFormatting sqref="F4">
    <cfRule type="iconSet" priority="80">
      <iconSet iconSet="3Symbols2">
        <cfvo type="percent" val="0"/>
        <cfvo type="percent" val="33"/>
        <cfvo type="percent" val="67"/>
      </iconSet>
    </cfRule>
  </conditionalFormatting>
  <conditionalFormatting sqref="G4">
    <cfRule type="iconSet" priority="79">
      <iconSet iconSet="3Symbols2">
        <cfvo type="percent" val="0"/>
        <cfvo type="percent" val="33"/>
        <cfvo type="percent" val="67"/>
      </iconSet>
    </cfRule>
  </conditionalFormatting>
  <conditionalFormatting sqref="G4">
    <cfRule type="iconSet" priority="78">
      <iconSet iconSet="3Symbols2">
        <cfvo type="percent" val="0"/>
        <cfvo type="percent" val="33"/>
        <cfvo type="percent" val="67"/>
      </iconSet>
    </cfRule>
  </conditionalFormatting>
  <conditionalFormatting sqref="H4">
    <cfRule type="iconSet" priority="77">
      <iconSet iconSet="3Symbols2">
        <cfvo type="percent" val="0"/>
        <cfvo type="percent" val="33"/>
        <cfvo type="percent" val="67"/>
      </iconSet>
    </cfRule>
  </conditionalFormatting>
  <conditionalFormatting sqref="H4">
    <cfRule type="iconSet" priority="76">
      <iconSet iconSet="3Symbols2">
        <cfvo type="percent" val="0"/>
        <cfvo type="percent" val="33"/>
        <cfvo type="percent" val="67"/>
      </iconSet>
    </cfRule>
  </conditionalFormatting>
  <conditionalFormatting sqref="K4:XFD4 A4:C4 E4:H4">
    <cfRule type="iconSet" priority="50">
      <iconSet iconSet="3Symbols2">
        <cfvo type="percent" val="0"/>
        <cfvo type="percent" val="33"/>
        <cfvo type="percent" val="67"/>
      </iconSet>
    </cfRule>
  </conditionalFormatting>
  <conditionalFormatting sqref="E6">
    <cfRule type="iconSet" priority="74">
      <iconSet iconSet="3Symbols2">
        <cfvo type="percent" val="0"/>
        <cfvo type="percent" val="33"/>
        <cfvo type="percent" val="67"/>
      </iconSet>
    </cfRule>
  </conditionalFormatting>
  <conditionalFormatting sqref="E8:E12">
    <cfRule type="iconSet" priority="73">
      <iconSet iconSet="3Symbols2">
        <cfvo type="percent" val="0"/>
        <cfvo type="percent" val="33"/>
        <cfvo type="percent" val="67"/>
      </iconSet>
    </cfRule>
  </conditionalFormatting>
  <conditionalFormatting sqref="E13">
    <cfRule type="iconSet" priority="72">
      <iconSet iconSet="3Symbols2">
        <cfvo type="percent" val="0"/>
        <cfvo type="percent" val="33"/>
        <cfvo type="percent" val="67"/>
      </iconSet>
    </cfRule>
  </conditionalFormatting>
  <conditionalFormatting sqref="F7">
    <cfRule type="iconSet" priority="68">
      <iconSet iconSet="3Symbols2">
        <cfvo type="percent" val="0"/>
        <cfvo type="percent" val="33"/>
        <cfvo type="percent" val="67"/>
      </iconSet>
    </cfRule>
  </conditionalFormatting>
  <conditionalFormatting sqref="F7">
    <cfRule type="iconSet" priority="67">
      <iconSet iconSet="3Symbols2">
        <cfvo type="percent" val="0"/>
        <cfvo type="percent" val="33"/>
        <cfvo type="percent" val="67"/>
      </iconSet>
    </cfRule>
  </conditionalFormatting>
  <conditionalFormatting sqref="K6:XFD6 A6:C6 E6:H6">
    <cfRule type="iconSet" priority="66">
      <iconSet iconSet="3Symbols2">
        <cfvo type="percent" val="0"/>
        <cfvo type="percent" val="33"/>
        <cfvo type="percent" val="67"/>
      </iconSet>
    </cfRule>
  </conditionalFormatting>
  <conditionalFormatting sqref="A7:C7 Q3:Q7 K7:P7 R7:XFD7 E7:H7">
    <cfRule type="iconSet" priority="65">
      <iconSet iconSet="3Symbols2">
        <cfvo type="percent" val="0"/>
        <cfvo type="percent" val="33"/>
        <cfvo type="percent" val="67"/>
      </iconSet>
    </cfRule>
  </conditionalFormatting>
  <conditionalFormatting sqref="K8:XFD8 A8:C8 E8:H8">
    <cfRule type="iconSet" priority="64">
      <iconSet iconSet="3Symbols2">
        <cfvo type="percent" val="0"/>
        <cfvo type="percent" val="33"/>
        <cfvo type="percent" val="67"/>
      </iconSet>
    </cfRule>
  </conditionalFormatting>
  <conditionalFormatting sqref="P9:Q9">
    <cfRule type="iconSet" priority="63">
      <iconSet iconSet="3Symbols2">
        <cfvo type="percent" val="0"/>
        <cfvo type="percent" val="33"/>
        <cfvo type="percent" val="67"/>
      </iconSet>
    </cfRule>
  </conditionalFormatting>
  <conditionalFormatting sqref="A9:C9 E9:XFD9">
    <cfRule type="iconSet" priority="62">
      <iconSet iconSet="3Symbols2">
        <cfvo type="percent" val="0"/>
        <cfvo type="percent" val="33"/>
        <cfvo type="percent" val="67"/>
      </iconSet>
    </cfRule>
  </conditionalFormatting>
  <conditionalFormatting sqref="F10">
    <cfRule type="iconSet" priority="61">
      <iconSet iconSet="3Symbols2">
        <cfvo type="percent" val="0"/>
        <cfvo type="percent" val="33"/>
        <cfvo type="percent" val="67"/>
      </iconSet>
    </cfRule>
  </conditionalFormatting>
  <conditionalFormatting sqref="R11 F10:F16 E11 G11:H11 K11:O11">
    <cfRule type="iconSet" priority="60">
      <iconSet iconSet="3Symbols2">
        <cfvo type="percent" val="0"/>
        <cfvo type="percent" val="33"/>
        <cfvo type="percent" val="67"/>
      </iconSet>
    </cfRule>
  </conditionalFormatting>
  <conditionalFormatting sqref="F12">
    <cfRule type="iconSet" priority="59">
      <iconSet iconSet="3Symbols2">
        <cfvo type="percent" val="0"/>
        <cfvo type="percent" val="33"/>
        <cfvo type="percent" val="67"/>
      </iconSet>
    </cfRule>
  </conditionalFormatting>
  <conditionalFormatting sqref="F13">
    <cfRule type="iconSet" priority="58">
      <iconSet iconSet="3Symbols2">
        <cfvo type="percent" val="0"/>
        <cfvo type="percent" val="33"/>
        <cfvo type="percent" val="67"/>
      </iconSet>
    </cfRule>
  </conditionalFormatting>
  <conditionalFormatting sqref="K14:XFD14 A14:C14 E14:H14">
    <cfRule type="iconSet" priority="57">
      <iconSet iconSet="3Symbols2">
        <cfvo type="percent" val="0"/>
        <cfvo type="percent" val="33"/>
        <cfvo type="percent" val="67"/>
      </iconSet>
    </cfRule>
  </conditionalFormatting>
  <conditionalFormatting sqref="K16:XFD16 A16:C16 E16:G16">
    <cfRule type="iconSet" priority="56">
      <iconSet iconSet="3Symbols2">
        <cfvo type="percent" val="0"/>
        <cfvo type="percent" val="33"/>
        <cfvo type="percent" val="67"/>
      </iconSet>
    </cfRule>
  </conditionalFormatting>
  <conditionalFormatting sqref="F17">
    <cfRule type="iconSet" priority="55">
      <iconSet iconSet="3Symbols2">
        <cfvo type="percent" val="0"/>
        <cfvo type="percent" val="33"/>
        <cfvo type="percent" val="67"/>
      </iconSet>
    </cfRule>
  </conditionalFormatting>
  <conditionalFormatting sqref="F18">
    <cfRule type="iconSet" priority="54">
      <iconSet iconSet="3Symbols2">
        <cfvo type="percent" val="0"/>
        <cfvo type="percent" val="33"/>
        <cfvo type="percent" val="67"/>
      </iconSet>
    </cfRule>
  </conditionalFormatting>
  <conditionalFormatting sqref="K19:XFD19 A19:H19">
    <cfRule type="iconSet" priority="53">
      <iconSet iconSet="3Symbols2">
        <cfvo type="percent" val="0"/>
        <cfvo type="percent" val="33"/>
        <cfvo type="percent" val="67"/>
      </iconSet>
    </cfRule>
  </conditionalFormatting>
  <conditionalFormatting sqref="K21:XFD21 A21:G21">
    <cfRule type="iconSet" priority="52">
      <iconSet iconSet="3Symbols2">
        <cfvo type="percent" val="0"/>
        <cfvo type="percent" val="33"/>
        <cfvo type="percent" val="67"/>
      </iconSet>
    </cfRule>
  </conditionalFormatting>
  <conditionalFormatting sqref="K20:XFD20 A20:H20">
    <cfRule type="iconSet" priority="51">
      <iconSet iconSet="3Symbols2">
        <cfvo type="percent" val="0"/>
        <cfvo type="percent" val="33"/>
        <cfvo type="percent" val="67"/>
      </iconSet>
    </cfRule>
  </conditionalFormatting>
  <conditionalFormatting sqref="G10">
    <cfRule type="iconSet" priority="49">
      <iconSet iconSet="3Symbols2">
        <cfvo type="percent" val="0"/>
        <cfvo type="percent" val="33"/>
        <cfvo type="percent" val="67"/>
      </iconSet>
    </cfRule>
  </conditionalFormatting>
  <conditionalFormatting sqref="G10">
    <cfRule type="iconSet" priority="48">
      <iconSet iconSet="3Symbols2">
        <cfvo type="percent" val="0"/>
        <cfvo type="percent" val="33"/>
        <cfvo type="percent" val="67"/>
      </iconSet>
    </cfRule>
  </conditionalFormatting>
  <conditionalFormatting sqref="G12">
    <cfRule type="iconSet" priority="47">
      <iconSet iconSet="3Symbols2">
        <cfvo type="percent" val="0"/>
        <cfvo type="percent" val="33"/>
        <cfvo type="percent" val="67"/>
      </iconSet>
    </cfRule>
  </conditionalFormatting>
  <conditionalFormatting sqref="G12">
    <cfRule type="iconSet" priority="46">
      <iconSet iconSet="3Symbols2">
        <cfvo type="percent" val="0"/>
        <cfvo type="percent" val="33"/>
        <cfvo type="percent" val="67"/>
      </iconSet>
    </cfRule>
  </conditionalFormatting>
  <conditionalFormatting sqref="E13:G13 K13:Q13">
    <cfRule type="iconSet" priority="45">
      <iconSet iconSet="3Symbols2">
        <cfvo type="percent" val="0"/>
        <cfvo type="percent" val="33"/>
        <cfvo type="percent" val="67"/>
      </iconSet>
    </cfRule>
  </conditionalFormatting>
  <conditionalFormatting sqref="G18">
    <cfRule type="iconSet" priority="44">
      <iconSet iconSet="3Symbols2">
        <cfvo type="percent" val="0"/>
        <cfvo type="percent" val="33"/>
        <cfvo type="percent" val="67"/>
      </iconSet>
    </cfRule>
  </conditionalFormatting>
  <conditionalFormatting sqref="H10">
    <cfRule type="iconSet" priority="43">
      <iconSet iconSet="3Symbols2">
        <cfvo type="percent" val="0"/>
        <cfvo type="percent" val="33"/>
        <cfvo type="percent" val="67"/>
      </iconSet>
    </cfRule>
  </conditionalFormatting>
  <conditionalFormatting sqref="K10:XFD10 A10:C10 E10:H10">
    <cfRule type="iconSet" priority="42">
      <iconSet iconSet="3Symbols2">
        <cfvo type="percent" val="0"/>
        <cfvo type="percent" val="33"/>
        <cfvo type="percent" val="67"/>
      </iconSet>
    </cfRule>
  </conditionalFormatting>
  <conditionalFormatting sqref="H12:H13">
    <cfRule type="iconSet" priority="41">
      <iconSet iconSet="3Symbols2">
        <cfvo type="percent" val="0"/>
        <cfvo type="percent" val="33"/>
        <cfvo type="percent" val="67"/>
      </iconSet>
    </cfRule>
  </conditionalFormatting>
  <conditionalFormatting sqref="H16">
    <cfRule type="iconSet" priority="40">
      <iconSet iconSet="3Symbols2">
        <cfvo type="percent" val="0"/>
        <cfvo type="percent" val="33"/>
        <cfvo type="percent" val="67"/>
      </iconSet>
    </cfRule>
  </conditionalFormatting>
  <conditionalFormatting sqref="I4:J4">
    <cfRule type="iconSet" priority="39">
      <iconSet iconSet="3Symbols2">
        <cfvo type="percent" val="0"/>
        <cfvo type="percent" val="33"/>
        <cfvo type="percent" val="67"/>
      </iconSet>
    </cfRule>
  </conditionalFormatting>
  <conditionalFormatting sqref="I4:J4">
    <cfRule type="iconSet" priority="38">
      <iconSet iconSet="3Symbols2">
        <cfvo type="percent" val="0"/>
        <cfvo type="percent" val="33"/>
        <cfvo type="percent" val="67"/>
      </iconSet>
    </cfRule>
  </conditionalFormatting>
  <conditionalFormatting sqref="I6:J6">
    <cfRule type="iconSet" priority="35">
      <iconSet iconSet="3Symbols2">
        <cfvo type="percent" val="0"/>
        <cfvo type="percent" val="33"/>
        <cfvo type="percent" val="67"/>
      </iconSet>
    </cfRule>
  </conditionalFormatting>
  <conditionalFormatting sqref="I6:J6">
    <cfRule type="iconSet" priority="34">
      <iconSet iconSet="3Symbols2">
        <cfvo type="percent" val="0"/>
        <cfvo type="percent" val="33"/>
        <cfvo type="percent" val="67"/>
      </iconSet>
    </cfRule>
  </conditionalFormatting>
  <conditionalFormatting sqref="I7:J7">
    <cfRule type="iconSet" priority="33">
      <iconSet iconSet="3Symbols2">
        <cfvo type="percent" val="0"/>
        <cfvo type="percent" val="33"/>
        <cfvo type="percent" val="67"/>
      </iconSet>
    </cfRule>
  </conditionalFormatting>
  <conditionalFormatting sqref="I7:J7">
    <cfRule type="iconSet" priority="32">
      <iconSet iconSet="3Symbols2">
        <cfvo type="percent" val="0"/>
        <cfvo type="percent" val="33"/>
        <cfvo type="percent" val="67"/>
      </iconSet>
    </cfRule>
  </conditionalFormatting>
  <conditionalFormatting sqref="I8:J8">
    <cfRule type="iconSet" priority="31">
      <iconSet iconSet="3Symbols2">
        <cfvo type="percent" val="0"/>
        <cfvo type="percent" val="33"/>
        <cfvo type="percent" val="67"/>
      </iconSet>
    </cfRule>
  </conditionalFormatting>
  <conditionalFormatting sqref="I8:J8">
    <cfRule type="iconSet" priority="30">
      <iconSet iconSet="3Symbols2">
        <cfvo type="percent" val="0"/>
        <cfvo type="percent" val="33"/>
        <cfvo type="percent" val="67"/>
      </iconSet>
    </cfRule>
  </conditionalFormatting>
  <conditionalFormatting sqref="I10:J13">
    <cfRule type="iconSet" priority="29">
      <iconSet iconSet="3Symbols2">
        <cfvo type="percent" val="0"/>
        <cfvo type="percent" val="33"/>
        <cfvo type="percent" val="67"/>
      </iconSet>
    </cfRule>
  </conditionalFormatting>
  <conditionalFormatting sqref="I10:J13">
    <cfRule type="iconSet" priority="28">
      <iconSet iconSet="3Symbols2">
        <cfvo type="percent" val="0"/>
        <cfvo type="percent" val="33"/>
        <cfvo type="percent" val="67"/>
      </iconSet>
    </cfRule>
  </conditionalFormatting>
  <conditionalFormatting sqref="I14:J15">
    <cfRule type="iconSet" priority="27">
      <iconSet iconSet="3Symbols2">
        <cfvo type="percent" val="0"/>
        <cfvo type="percent" val="33"/>
        <cfvo type="percent" val="67"/>
      </iconSet>
    </cfRule>
  </conditionalFormatting>
  <conditionalFormatting sqref="I14:J15">
    <cfRule type="iconSet" priority="26">
      <iconSet iconSet="3Symbols2">
        <cfvo type="percent" val="0"/>
        <cfvo type="percent" val="33"/>
        <cfvo type="percent" val="67"/>
      </iconSet>
    </cfRule>
  </conditionalFormatting>
  <conditionalFormatting sqref="I16:J16">
    <cfRule type="iconSet" priority="25">
      <iconSet iconSet="3Symbols2">
        <cfvo type="percent" val="0"/>
        <cfvo type="percent" val="33"/>
        <cfvo type="percent" val="67"/>
      </iconSet>
    </cfRule>
  </conditionalFormatting>
  <conditionalFormatting sqref="I16:J16">
    <cfRule type="iconSet" priority="24">
      <iconSet iconSet="3Symbols2">
        <cfvo type="percent" val="0"/>
        <cfvo type="percent" val="33"/>
        <cfvo type="percent" val="67"/>
      </iconSet>
    </cfRule>
  </conditionalFormatting>
  <conditionalFormatting sqref="I18:J18">
    <cfRule type="iconSet" priority="23">
      <iconSet iconSet="3Symbols2">
        <cfvo type="percent" val="0"/>
        <cfvo type="percent" val="33"/>
        <cfvo type="percent" val="67"/>
      </iconSet>
    </cfRule>
  </conditionalFormatting>
  <conditionalFormatting sqref="I18:J18">
    <cfRule type="iconSet" priority="22">
      <iconSet iconSet="3Symbols2">
        <cfvo type="percent" val="0"/>
        <cfvo type="percent" val="33"/>
        <cfvo type="percent" val="67"/>
      </iconSet>
    </cfRule>
  </conditionalFormatting>
  <conditionalFormatting sqref="I19:J19">
    <cfRule type="iconSet" priority="21">
      <iconSet iconSet="3Symbols2">
        <cfvo type="percent" val="0"/>
        <cfvo type="percent" val="33"/>
        <cfvo type="percent" val="67"/>
      </iconSet>
    </cfRule>
  </conditionalFormatting>
  <conditionalFormatting sqref="I19:J19">
    <cfRule type="iconSet" priority="20">
      <iconSet iconSet="3Symbols2">
        <cfvo type="percent" val="0"/>
        <cfvo type="percent" val="33"/>
        <cfvo type="percent" val="67"/>
      </iconSet>
    </cfRule>
  </conditionalFormatting>
  <conditionalFormatting sqref="H21">
    <cfRule type="iconSet" priority="19">
      <iconSet iconSet="3Symbols2">
        <cfvo type="percent" val="0"/>
        <cfvo type="percent" val="33"/>
        <cfvo type="percent" val="67"/>
      </iconSet>
    </cfRule>
  </conditionalFormatting>
  <conditionalFormatting sqref="H21">
    <cfRule type="iconSet" priority="18">
      <iconSet iconSet="3Symbols2">
        <cfvo type="percent" val="0"/>
        <cfvo type="percent" val="33"/>
        <cfvo type="percent" val="67"/>
      </iconSet>
    </cfRule>
  </conditionalFormatting>
  <conditionalFormatting sqref="I21:J21">
    <cfRule type="iconSet" priority="17">
      <iconSet iconSet="3Symbols2">
        <cfvo type="percent" val="0"/>
        <cfvo type="percent" val="33"/>
        <cfvo type="percent" val="67"/>
      </iconSet>
    </cfRule>
  </conditionalFormatting>
  <conditionalFormatting sqref="I20:J20">
    <cfRule type="iconSet" priority="16">
      <iconSet iconSet="3Symbols2">
        <cfvo type="percent" val="0"/>
        <cfvo type="percent" val="33"/>
        <cfvo type="percent" val="67"/>
      </iconSet>
    </cfRule>
  </conditionalFormatting>
  <conditionalFormatting sqref="I20:J20">
    <cfRule type="iconSet" priority="15">
      <iconSet iconSet="3Symbols2">
        <cfvo type="percent" val="0"/>
        <cfvo type="percent" val="33"/>
        <cfvo type="percent" val="67"/>
      </iconSet>
    </cfRule>
  </conditionalFormatting>
  <conditionalFormatting sqref="E2:E1048576">
    <cfRule type="iconSet" priority="86">
      <iconSet iconSet="3Symbols2">
        <cfvo type="percent" val="0"/>
        <cfvo type="percent" val="33"/>
        <cfvo type="percent" val="67"/>
      </iconSet>
    </cfRule>
  </conditionalFormatting>
  <conditionalFormatting sqref="A3">
    <cfRule type="iconSet" priority="14">
      <iconSet iconSet="3Symbols2">
        <cfvo type="percent" val="0"/>
        <cfvo type="percent" val="33"/>
        <cfvo type="percent" val="67"/>
      </iconSet>
    </cfRule>
  </conditionalFormatting>
  <conditionalFormatting sqref="D4">
    <cfRule type="iconSet" priority="13">
      <iconSet iconSet="3Symbols2">
        <cfvo type="percent" val="0"/>
        <cfvo type="percent" val="33"/>
        <cfvo type="percent" val="67"/>
      </iconSet>
    </cfRule>
  </conditionalFormatting>
  <conditionalFormatting sqref="D6">
    <cfRule type="iconSet" priority="11">
      <iconSet iconSet="3Symbols2">
        <cfvo type="percent" val="0"/>
        <cfvo type="percent" val="33"/>
        <cfvo type="percent" val="67"/>
      </iconSet>
    </cfRule>
  </conditionalFormatting>
  <conditionalFormatting sqref="D7">
    <cfRule type="iconSet" priority="10">
      <iconSet iconSet="3Symbols2">
        <cfvo type="percent" val="0"/>
        <cfvo type="percent" val="33"/>
        <cfvo type="percent" val="67"/>
      </iconSet>
    </cfRule>
  </conditionalFormatting>
  <conditionalFormatting sqref="D8">
    <cfRule type="iconSet" priority="9">
      <iconSet iconSet="3Symbols2">
        <cfvo type="percent" val="0"/>
        <cfvo type="percent" val="33"/>
        <cfvo type="percent" val="67"/>
      </iconSet>
    </cfRule>
  </conditionalFormatting>
  <conditionalFormatting sqref="D9">
    <cfRule type="iconSet" priority="8">
      <iconSet iconSet="3Symbols2">
        <cfvo type="percent" val="0"/>
        <cfvo type="percent" val="33"/>
        <cfvo type="percent" val="67"/>
      </iconSet>
    </cfRule>
  </conditionalFormatting>
  <conditionalFormatting sqref="D10">
    <cfRule type="iconSet" priority="7">
      <iconSet iconSet="3Symbols2">
        <cfvo type="percent" val="0"/>
        <cfvo type="percent" val="33"/>
        <cfvo type="percent" val="67"/>
      </iconSet>
    </cfRule>
  </conditionalFormatting>
  <conditionalFormatting sqref="D11">
    <cfRule type="iconSet" priority="6">
      <iconSet iconSet="3Symbols2">
        <cfvo type="percent" val="0"/>
        <cfvo type="percent" val="33"/>
        <cfvo type="percent" val="67"/>
      </iconSet>
    </cfRule>
  </conditionalFormatting>
  <conditionalFormatting sqref="D12">
    <cfRule type="iconSet" priority="5">
      <iconSet iconSet="3Symbols2">
        <cfvo type="percent" val="0"/>
        <cfvo type="percent" val="33"/>
        <cfvo type="percent" val="67"/>
      </iconSet>
    </cfRule>
  </conditionalFormatting>
  <conditionalFormatting sqref="D13">
    <cfRule type="iconSet" priority="4">
      <iconSet iconSet="3Symbols2">
        <cfvo type="percent" val="0"/>
        <cfvo type="percent" val="33"/>
        <cfvo type="percent" val="67"/>
      </iconSet>
    </cfRule>
  </conditionalFormatting>
  <conditionalFormatting sqref="D14">
    <cfRule type="iconSet" priority="3">
      <iconSet iconSet="3Symbols2">
        <cfvo type="percent" val="0"/>
        <cfvo type="percent" val="33"/>
        <cfvo type="percent" val="67"/>
      </iconSet>
    </cfRule>
  </conditionalFormatting>
  <conditionalFormatting sqref="D15">
    <cfRule type="iconSet" priority="2">
      <iconSet iconSet="3Symbols2">
        <cfvo type="percent" val="0"/>
        <cfvo type="percent" val="33"/>
        <cfvo type="percent" val="67"/>
      </iconSet>
    </cfRule>
  </conditionalFormatting>
  <conditionalFormatting sqref="D16">
    <cfRule type="iconSet" priority="1">
      <iconSet iconSet="3Symbols2">
        <cfvo type="percent" val="0"/>
        <cfvo type="percent" val="33"/>
        <cfvo type="percent" val="67"/>
      </iconSet>
    </cfRule>
  </conditionalFormatting>
  <conditionalFormatting sqref="P10:Q22">
    <cfRule type="iconSet" priority="87">
      <iconSet iconSet="3Symbols2">
        <cfvo type="percent" val="0"/>
        <cfvo type="percent" val="33"/>
        <cfvo type="percent" val="67"/>
      </iconSet>
    </cfRule>
  </conditionalFormatting>
  <conditionalFormatting sqref="P15:Q22 A15:C15 K15:O15 R15:XFD15 E15:H15">
    <cfRule type="iconSet" priority="88">
      <iconSet iconSet="3Symbols2">
        <cfvo type="percent" val="0"/>
        <cfvo type="percent" val="33"/>
        <cfvo type="percent" val="67"/>
      </iconSet>
    </cfRule>
  </conditionalFormatting>
  <conditionalFormatting sqref="H17:H20 E17:G17 I17:Q17">
    <cfRule type="iconSet" priority="89">
      <iconSet iconSet="3Symbols2">
        <cfvo type="percent" val="0"/>
        <cfvo type="percent" val="33"/>
        <cfvo type="percent" val="67"/>
      </iconSet>
    </cfRule>
  </conditionalFormatting>
  <conditionalFormatting sqref="G5:H5 K5:XFD5 E5 A5:C5">
    <cfRule type="iconSet" priority="90">
      <iconSet iconSet="3Symbols2">
        <cfvo type="percent" val="0"/>
        <cfvo type="percent" val="33"/>
        <cfvo type="percent" val="67"/>
      </iconSet>
    </cfRule>
  </conditionalFormatting>
  <conditionalFormatting sqref="F5:F6">
    <cfRule type="iconSet" priority="94">
      <iconSet iconSet="3Symbols2">
        <cfvo type="percent" val="0"/>
        <cfvo type="percent" val="33"/>
        <cfvo type="percent" val="67"/>
      </iconSet>
    </cfRule>
  </conditionalFormatting>
  <conditionalFormatting sqref="I5:J5">
    <cfRule type="iconSet" priority="124">
      <iconSet iconSet="3Symbols2">
        <cfvo type="percent" val="0"/>
        <cfvo type="percent" val="33"/>
        <cfvo type="percent" val="67"/>
      </iconSet>
    </cfRule>
  </conditionalFormatting>
  <conditionalFormatting sqref="D5">
    <cfRule type="iconSet" priority="129">
      <iconSet iconSet="3Symbols2">
        <cfvo type="percent" val="0"/>
        <cfvo type="percent" val="33"/>
        <cfvo type="percent" val="67"/>
      </iconSet>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showGridLines="0" zoomScaleNormal="100" zoomScaleSheetLayoutView="100" workbookViewId="0">
      <selection sqref="A1:F1"/>
    </sheetView>
  </sheetViews>
  <sheetFormatPr baseColWidth="10" defaultColWidth="9.140625" defaultRowHeight="11.25" x14ac:dyDescent="0.2"/>
  <cols>
    <col min="1" max="1" width="10"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8" width="16.7109375" style="41" customWidth="1"/>
    <col min="9" max="16384" width="9.140625" style="41"/>
  </cols>
  <sheetData>
    <row r="1" spans="1:9" s="38" customFormat="1" ht="18.95" customHeight="1" x14ac:dyDescent="0.25">
      <c r="A1" s="356" t="s">
        <v>605</v>
      </c>
      <c r="B1" s="357"/>
      <c r="C1" s="357"/>
      <c r="D1" s="357"/>
      <c r="E1" s="357"/>
      <c r="F1" s="357"/>
      <c r="G1" s="36" t="s">
        <v>97</v>
      </c>
      <c r="H1" s="37">
        <v>2021</v>
      </c>
    </row>
    <row r="2" spans="1:9" s="38" customFormat="1" ht="18.95" customHeight="1" x14ac:dyDescent="0.25">
      <c r="A2" s="356" t="s">
        <v>98</v>
      </c>
      <c r="B2" s="357"/>
      <c r="C2" s="357"/>
      <c r="D2" s="357"/>
      <c r="E2" s="357"/>
      <c r="F2" s="357"/>
      <c r="G2" s="36" t="s">
        <v>99</v>
      </c>
      <c r="H2" s="37" t="s">
        <v>603</v>
      </c>
    </row>
    <row r="3" spans="1:9" s="38" customFormat="1" ht="18.95" customHeight="1" x14ac:dyDescent="0.25">
      <c r="A3" s="356" t="s">
        <v>606</v>
      </c>
      <c r="B3" s="357"/>
      <c r="C3" s="357"/>
      <c r="D3" s="357"/>
      <c r="E3" s="357"/>
      <c r="F3" s="357"/>
      <c r="G3" s="36" t="s">
        <v>100</v>
      </c>
      <c r="H3" s="37">
        <v>4</v>
      </c>
    </row>
    <row r="4" spans="1:9" x14ac:dyDescent="0.2">
      <c r="A4" s="39" t="s">
        <v>101</v>
      </c>
      <c r="B4" s="40"/>
      <c r="C4" s="40"/>
      <c r="D4" s="40"/>
      <c r="E4" s="40"/>
      <c r="F4" s="40"/>
      <c r="G4" s="40"/>
      <c r="H4" s="40"/>
      <c r="I4" s="38"/>
    </row>
    <row r="5" spans="1:9" x14ac:dyDescent="0.2">
      <c r="I5" s="38"/>
    </row>
    <row r="6" spans="1:9" x14ac:dyDescent="0.2">
      <c r="A6" s="40" t="s">
        <v>102</v>
      </c>
      <c r="B6" s="40"/>
      <c r="C6" s="40"/>
      <c r="D6" s="40"/>
      <c r="E6" s="40"/>
      <c r="F6" s="40"/>
      <c r="G6" s="40"/>
      <c r="H6" s="40"/>
      <c r="I6" s="38"/>
    </row>
    <row r="7" spans="1:9" x14ac:dyDescent="0.2">
      <c r="A7" s="42" t="s">
        <v>103</v>
      </c>
      <c r="B7" s="42" t="s">
        <v>104</v>
      </c>
      <c r="C7" s="42" t="s">
        <v>105</v>
      </c>
      <c r="D7" s="42" t="s">
        <v>106</v>
      </c>
      <c r="E7" s="42"/>
      <c r="F7" s="42"/>
      <c r="G7" s="42"/>
      <c r="H7" s="42"/>
      <c r="I7" s="38"/>
    </row>
    <row r="8" spans="1:9" x14ac:dyDescent="0.2">
      <c r="A8" s="43">
        <v>1114</v>
      </c>
      <c r="B8" s="41" t="s">
        <v>107</v>
      </c>
      <c r="C8" s="234">
        <v>9467238.3800000008</v>
      </c>
      <c r="I8" s="38"/>
    </row>
    <row r="9" spans="1:9" x14ac:dyDescent="0.2">
      <c r="A9" s="43">
        <v>1115</v>
      </c>
      <c r="B9" s="41" t="s">
        <v>108</v>
      </c>
      <c r="C9" s="234">
        <v>0</v>
      </c>
      <c r="I9" s="38"/>
    </row>
    <row r="10" spans="1:9" x14ac:dyDescent="0.2">
      <c r="A10" s="43">
        <v>1121</v>
      </c>
      <c r="B10" s="41" t="s">
        <v>109</v>
      </c>
      <c r="C10" s="234">
        <v>0</v>
      </c>
      <c r="I10" s="38"/>
    </row>
    <row r="11" spans="1:9" x14ac:dyDescent="0.2">
      <c r="A11" s="43">
        <v>1211</v>
      </c>
      <c r="B11" s="41" t="s">
        <v>110</v>
      </c>
      <c r="C11" s="234">
        <v>0</v>
      </c>
      <c r="I11" s="38"/>
    </row>
    <row r="12" spans="1:9" x14ac:dyDescent="0.2">
      <c r="C12" s="234">
        <v>0</v>
      </c>
      <c r="I12" s="38"/>
    </row>
    <row r="13" spans="1:9" x14ac:dyDescent="0.2">
      <c r="A13" s="40" t="s">
        <v>111</v>
      </c>
      <c r="B13" s="40"/>
      <c r="C13" s="40"/>
      <c r="D13" s="40"/>
      <c r="E13" s="40"/>
      <c r="F13" s="40"/>
      <c r="G13" s="40"/>
      <c r="H13" s="40"/>
      <c r="I13" s="38"/>
    </row>
    <row r="14" spans="1:9" x14ac:dyDescent="0.2">
      <c r="A14" s="42" t="s">
        <v>103</v>
      </c>
      <c r="B14" s="42" t="s">
        <v>104</v>
      </c>
      <c r="C14" s="42" t="s">
        <v>105</v>
      </c>
      <c r="D14" s="42">
        <v>2020</v>
      </c>
      <c r="E14" s="42">
        <f>D14-1</f>
        <v>2019</v>
      </c>
      <c r="F14" s="42">
        <f>E14-1</f>
        <v>2018</v>
      </c>
      <c r="G14" s="42">
        <f>F14-1</f>
        <v>2017</v>
      </c>
      <c r="H14" s="42" t="s">
        <v>112</v>
      </c>
      <c r="I14" s="38"/>
    </row>
    <row r="15" spans="1:9" x14ac:dyDescent="0.2">
      <c r="A15" s="43">
        <v>1122</v>
      </c>
      <c r="B15" s="41" t="s">
        <v>113</v>
      </c>
      <c r="C15" s="165">
        <v>0</v>
      </c>
      <c r="D15" s="165">
        <v>0</v>
      </c>
      <c r="E15" s="165">
        <v>0</v>
      </c>
      <c r="F15" s="165">
        <v>0</v>
      </c>
      <c r="G15" s="165">
        <v>0</v>
      </c>
      <c r="H15" s="165"/>
      <c r="I15" s="38"/>
    </row>
    <row r="16" spans="1:9" x14ac:dyDescent="0.2">
      <c r="A16" s="43">
        <v>1124</v>
      </c>
      <c r="B16" s="41" t="s">
        <v>114</v>
      </c>
      <c r="C16" s="165">
        <v>0</v>
      </c>
      <c r="D16" s="165">
        <v>0</v>
      </c>
      <c r="E16" s="165">
        <v>0</v>
      </c>
      <c r="F16" s="165">
        <v>0</v>
      </c>
      <c r="G16" s="165">
        <v>0</v>
      </c>
      <c r="H16" s="165"/>
      <c r="I16" s="38"/>
    </row>
    <row r="17" spans="1:10" x14ac:dyDescent="0.2">
      <c r="I17" s="38"/>
    </row>
    <row r="18" spans="1:10" x14ac:dyDescent="0.2">
      <c r="A18" s="40" t="s">
        <v>115</v>
      </c>
      <c r="B18" s="40"/>
      <c r="C18" s="40"/>
      <c r="D18" s="40"/>
      <c r="E18" s="40"/>
      <c r="F18" s="40"/>
      <c r="G18" s="40"/>
      <c r="H18" s="40"/>
      <c r="I18" s="38"/>
    </row>
    <row r="19" spans="1:10" x14ac:dyDescent="0.2">
      <c r="A19" s="42" t="s">
        <v>103</v>
      </c>
      <c r="B19" s="42" t="s">
        <v>104</v>
      </c>
      <c r="C19" s="42" t="s">
        <v>105</v>
      </c>
      <c r="D19" s="42" t="s">
        <v>116</v>
      </c>
      <c r="E19" s="42" t="s">
        <v>117</v>
      </c>
      <c r="F19" s="42" t="s">
        <v>118</v>
      </c>
      <c r="G19" s="42" t="s">
        <v>119</v>
      </c>
      <c r="H19" s="42" t="s">
        <v>120</v>
      </c>
      <c r="I19" s="38"/>
    </row>
    <row r="20" spans="1:10" x14ac:dyDescent="0.2">
      <c r="A20" s="43">
        <v>1123</v>
      </c>
      <c r="B20" s="41" t="s">
        <v>121</v>
      </c>
      <c r="C20" s="287">
        <v>25408.39</v>
      </c>
      <c r="D20" s="287">
        <v>25408.39</v>
      </c>
      <c r="E20" s="287">
        <v>0</v>
      </c>
      <c r="F20" s="287">
        <v>0</v>
      </c>
      <c r="G20" s="234">
        <v>0</v>
      </c>
      <c r="I20" s="38"/>
      <c r="J20" s="120"/>
    </row>
    <row r="21" spans="1:10" x14ac:dyDescent="0.2">
      <c r="A21" s="43">
        <v>1125</v>
      </c>
      <c r="B21" s="41" t="s">
        <v>122</v>
      </c>
      <c r="C21" s="234">
        <v>0</v>
      </c>
      <c r="D21" s="234">
        <v>0</v>
      </c>
      <c r="E21" s="234">
        <v>0</v>
      </c>
      <c r="F21" s="234">
        <v>0</v>
      </c>
      <c r="G21" s="234">
        <v>0</v>
      </c>
      <c r="I21" s="38"/>
    </row>
    <row r="22" spans="1:10" x14ac:dyDescent="0.2">
      <c r="A22" s="45">
        <v>1126</v>
      </c>
      <c r="B22" s="46" t="s">
        <v>123</v>
      </c>
      <c r="C22" s="234">
        <v>0</v>
      </c>
      <c r="D22" s="234">
        <v>0</v>
      </c>
      <c r="E22" s="234">
        <v>0</v>
      </c>
      <c r="F22" s="234">
        <v>0</v>
      </c>
      <c r="G22" s="234">
        <v>0</v>
      </c>
      <c r="I22" s="38"/>
    </row>
    <row r="23" spans="1:10" x14ac:dyDescent="0.2">
      <c r="A23" s="45">
        <v>1129</v>
      </c>
      <c r="B23" s="46" t="s">
        <v>124</v>
      </c>
      <c r="C23" s="234">
        <v>0</v>
      </c>
      <c r="D23" s="234">
        <v>0</v>
      </c>
      <c r="E23" s="234">
        <v>0</v>
      </c>
      <c r="F23" s="234">
        <v>0</v>
      </c>
      <c r="G23" s="234">
        <v>0</v>
      </c>
      <c r="I23" s="38"/>
    </row>
    <row r="24" spans="1:10" x14ac:dyDescent="0.2">
      <c r="A24" s="43">
        <v>1131</v>
      </c>
      <c r="B24" s="41" t="s">
        <v>125</v>
      </c>
      <c r="C24" s="234">
        <v>0</v>
      </c>
      <c r="D24" s="234">
        <v>0</v>
      </c>
      <c r="E24" s="234">
        <v>0</v>
      </c>
      <c r="F24" s="234">
        <v>0</v>
      </c>
      <c r="G24" s="234">
        <v>0</v>
      </c>
      <c r="I24" s="38"/>
    </row>
    <row r="25" spans="1:10" x14ac:dyDescent="0.2">
      <c r="A25" s="43">
        <v>1132</v>
      </c>
      <c r="B25" s="41" t="s">
        <v>126</v>
      </c>
      <c r="C25" s="234">
        <v>0</v>
      </c>
      <c r="D25" s="234">
        <v>0</v>
      </c>
      <c r="E25" s="234">
        <v>0</v>
      </c>
      <c r="F25" s="234">
        <v>0</v>
      </c>
      <c r="G25" s="234">
        <v>0</v>
      </c>
      <c r="I25" s="38"/>
    </row>
    <row r="26" spans="1:10" x14ac:dyDescent="0.2">
      <c r="A26" s="43">
        <v>1133</v>
      </c>
      <c r="B26" s="41" t="s">
        <v>127</v>
      </c>
      <c r="C26" s="234">
        <v>0</v>
      </c>
      <c r="D26" s="234">
        <v>0</v>
      </c>
      <c r="E26" s="234">
        <v>0</v>
      </c>
      <c r="F26" s="234">
        <v>0</v>
      </c>
      <c r="G26" s="234">
        <v>0</v>
      </c>
      <c r="I26" s="38"/>
    </row>
    <row r="27" spans="1:10" x14ac:dyDescent="0.2">
      <c r="A27" s="43">
        <v>1134</v>
      </c>
      <c r="B27" s="41" t="s">
        <v>128</v>
      </c>
      <c r="C27" s="234">
        <v>0</v>
      </c>
      <c r="D27" s="234">
        <v>0</v>
      </c>
      <c r="E27" s="234">
        <v>0</v>
      </c>
      <c r="F27" s="234">
        <v>0</v>
      </c>
      <c r="G27" s="234">
        <v>0</v>
      </c>
      <c r="I27" s="38"/>
    </row>
    <row r="28" spans="1:10" x14ac:dyDescent="0.2">
      <c r="A28" s="43">
        <v>1139</v>
      </c>
      <c r="B28" s="41" t="s">
        <v>129</v>
      </c>
      <c r="C28" s="234">
        <v>757176.08</v>
      </c>
      <c r="D28" s="234">
        <v>0</v>
      </c>
      <c r="E28" s="234">
        <v>0</v>
      </c>
      <c r="F28" s="234">
        <v>0</v>
      </c>
      <c r="G28" s="234">
        <v>757176.08</v>
      </c>
      <c r="I28" s="38"/>
    </row>
    <row r="29" spans="1:10" x14ac:dyDescent="0.2">
      <c r="I29" s="38"/>
    </row>
    <row r="30" spans="1:10" x14ac:dyDescent="0.2">
      <c r="A30" s="40" t="s">
        <v>130</v>
      </c>
      <c r="B30" s="40"/>
      <c r="C30" s="40"/>
      <c r="D30" s="40"/>
      <c r="E30" s="40"/>
      <c r="F30" s="40"/>
      <c r="G30" s="40"/>
      <c r="H30" s="40"/>
      <c r="I30" s="38"/>
    </row>
    <row r="31" spans="1:10" x14ac:dyDescent="0.2">
      <c r="A31" s="42" t="s">
        <v>103</v>
      </c>
      <c r="B31" s="42" t="s">
        <v>104</v>
      </c>
      <c r="C31" s="42" t="s">
        <v>105</v>
      </c>
      <c r="D31" s="42" t="s">
        <v>131</v>
      </c>
      <c r="E31" s="42" t="s">
        <v>132</v>
      </c>
      <c r="F31" s="42" t="s">
        <v>133</v>
      </c>
      <c r="G31" s="42" t="s">
        <v>134</v>
      </c>
      <c r="H31" s="42"/>
      <c r="I31" s="38"/>
    </row>
    <row r="32" spans="1:10" x14ac:dyDescent="0.2">
      <c r="A32" s="43">
        <v>1140</v>
      </c>
      <c r="B32" s="41" t="s">
        <v>135</v>
      </c>
      <c r="C32" s="165">
        <v>0</v>
      </c>
      <c r="I32" s="38"/>
    </row>
    <row r="33" spans="1:9" x14ac:dyDescent="0.2">
      <c r="A33" s="43">
        <v>1141</v>
      </c>
      <c r="B33" s="41" t="s">
        <v>136</v>
      </c>
      <c r="C33" s="165">
        <v>0</v>
      </c>
      <c r="I33" s="38"/>
    </row>
    <row r="34" spans="1:9" x14ac:dyDescent="0.2">
      <c r="A34" s="43">
        <v>1142</v>
      </c>
      <c r="B34" s="41" t="s">
        <v>137</v>
      </c>
      <c r="C34" s="165">
        <v>0</v>
      </c>
      <c r="I34" s="38"/>
    </row>
    <row r="35" spans="1:9" x14ac:dyDescent="0.2">
      <c r="A35" s="43">
        <v>1143</v>
      </c>
      <c r="B35" s="41" t="s">
        <v>138</v>
      </c>
      <c r="C35" s="165">
        <v>0</v>
      </c>
      <c r="I35" s="38"/>
    </row>
    <row r="36" spans="1:9" x14ac:dyDescent="0.2">
      <c r="A36" s="43">
        <v>1144</v>
      </c>
      <c r="B36" s="41" t="s">
        <v>139</v>
      </c>
      <c r="C36" s="165">
        <v>0</v>
      </c>
      <c r="I36" s="38"/>
    </row>
    <row r="37" spans="1:9" x14ac:dyDescent="0.2">
      <c r="A37" s="43">
        <v>1145</v>
      </c>
      <c r="B37" s="41" t="s">
        <v>140</v>
      </c>
      <c r="C37" s="165">
        <v>0</v>
      </c>
      <c r="I37" s="38"/>
    </row>
    <row r="38" spans="1:9" x14ac:dyDescent="0.2">
      <c r="I38" s="38"/>
    </row>
    <row r="39" spans="1:9" x14ac:dyDescent="0.2">
      <c r="A39" s="40" t="s">
        <v>141</v>
      </c>
      <c r="B39" s="40"/>
      <c r="C39" s="40"/>
      <c r="D39" s="40"/>
      <c r="E39" s="40"/>
      <c r="F39" s="40"/>
      <c r="G39" s="40"/>
      <c r="H39" s="40"/>
      <c r="I39" s="38"/>
    </row>
    <row r="40" spans="1:9" x14ac:dyDescent="0.2">
      <c r="A40" s="42" t="s">
        <v>103</v>
      </c>
      <c r="B40" s="42" t="s">
        <v>104</v>
      </c>
      <c r="C40" s="42" t="s">
        <v>105</v>
      </c>
      <c r="D40" s="42" t="s">
        <v>142</v>
      </c>
      <c r="E40" s="42" t="s">
        <v>143</v>
      </c>
      <c r="F40" s="42" t="s">
        <v>144</v>
      </c>
      <c r="G40" s="42"/>
      <c r="H40" s="42"/>
      <c r="I40" s="38"/>
    </row>
    <row r="41" spans="1:9" x14ac:dyDescent="0.2">
      <c r="A41" s="43">
        <v>1150</v>
      </c>
      <c r="B41" s="41" t="s">
        <v>145</v>
      </c>
      <c r="C41" s="234">
        <v>97470.63</v>
      </c>
      <c r="I41" s="38"/>
    </row>
    <row r="42" spans="1:9" x14ac:dyDescent="0.2">
      <c r="A42" s="43">
        <v>1151</v>
      </c>
      <c r="B42" s="41" t="s">
        <v>146</v>
      </c>
      <c r="C42" s="234">
        <v>97470.63</v>
      </c>
      <c r="I42" s="38"/>
    </row>
    <row r="43" spans="1:9" x14ac:dyDescent="0.2">
      <c r="I43" s="38"/>
    </row>
    <row r="44" spans="1:9" x14ac:dyDescent="0.2">
      <c r="A44" s="40" t="s">
        <v>147</v>
      </c>
      <c r="B44" s="40"/>
      <c r="C44" s="40"/>
      <c r="D44" s="40"/>
      <c r="E44" s="40"/>
      <c r="F44" s="40"/>
      <c r="G44" s="40"/>
      <c r="H44" s="40"/>
      <c r="I44" s="38"/>
    </row>
    <row r="45" spans="1:9" x14ac:dyDescent="0.2">
      <c r="A45" s="42" t="s">
        <v>103</v>
      </c>
      <c r="B45" s="42" t="s">
        <v>104</v>
      </c>
      <c r="C45" s="42" t="s">
        <v>105</v>
      </c>
      <c r="D45" s="42" t="s">
        <v>106</v>
      </c>
      <c r="E45" s="42" t="s">
        <v>120</v>
      </c>
      <c r="F45" s="42"/>
      <c r="G45" s="42"/>
      <c r="H45" s="42"/>
      <c r="I45" s="38"/>
    </row>
    <row r="46" spans="1:9" x14ac:dyDescent="0.2">
      <c r="A46" s="43">
        <v>1213</v>
      </c>
      <c r="B46" s="41" t="s">
        <v>148</v>
      </c>
      <c r="C46" s="165">
        <v>0</v>
      </c>
      <c r="I46" s="38"/>
    </row>
    <row r="47" spans="1:9" x14ac:dyDescent="0.2">
      <c r="I47" s="38"/>
    </row>
    <row r="48" spans="1:9" x14ac:dyDescent="0.2">
      <c r="A48" s="40" t="s">
        <v>149</v>
      </c>
      <c r="B48" s="40"/>
      <c r="C48" s="40"/>
      <c r="D48" s="40"/>
      <c r="E48" s="40"/>
      <c r="F48" s="40"/>
      <c r="G48" s="40"/>
      <c r="H48" s="40"/>
      <c r="I48" s="38"/>
    </row>
    <row r="49" spans="1:9" x14ac:dyDescent="0.2">
      <c r="A49" s="42" t="s">
        <v>103</v>
      </c>
      <c r="B49" s="42" t="s">
        <v>104</v>
      </c>
      <c r="C49" s="42" t="s">
        <v>105</v>
      </c>
      <c r="D49" s="42"/>
      <c r="E49" s="42"/>
      <c r="F49" s="42"/>
      <c r="G49" s="42"/>
      <c r="H49" s="42"/>
      <c r="I49" s="38"/>
    </row>
    <row r="50" spans="1:9" x14ac:dyDescent="0.2">
      <c r="A50" s="43">
        <v>1214</v>
      </c>
      <c r="B50" s="41" t="s">
        <v>150</v>
      </c>
      <c r="C50" s="165">
        <v>0</v>
      </c>
      <c r="I50" s="38"/>
    </row>
    <row r="51" spans="1:9" x14ac:dyDescent="0.2">
      <c r="I51" s="38"/>
    </row>
    <row r="52" spans="1:9" x14ac:dyDescent="0.2">
      <c r="A52" s="40" t="s">
        <v>151</v>
      </c>
      <c r="B52" s="40"/>
      <c r="C52" s="40"/>
      <c r="D52" s="40"/>
      <c r="E52" s="40"/>
      <c r="F52" s="40"/>
      <c r="G52" s="40"/>
      <c r="H52" s="40"/>
      <c r="I52" s="38"/>
    </row>
    <row r="53" spans="1:9" x14ac:dyDescent="0.2">
      <c r="A53" s="42" t="s">
        <v>103</v>
      </c>
      <c r="B53" s="42" t="s">
        <v>104</v>
      </c>
      <c r="C53" s="42" t="s">
        <v>105</v>
      </c>
      <c r="D53" s="42" t="s">
        <v>152</v>
      </c>
      <c r="E53" s="42" t="s">
        <v>153</v>
      </c>
      <c r="F53" s="42" t="s">
        <v>142</v>
      </c>
      <c r="G53" s="42" t="s">
        <v>154</v>
      </c>
      <c r="H53" s="42" t="s">
        <v>155</v>
      </c>
      <c r="I53" s="38"/>
    </row>
    <row r="54" spans="1:9" x14ac:dyDescent="0.2">
      <c r="A54" s="43">
        <v>1230</v>
      </c>
      <c r="B54" s="41" t="s">
        <v>156</v>
      </c>
      <c r="C54" s="234">
        <v>0</v>
      </c>
      <c r="D54" s="234">
        <v>0</v>
      </c>
      <c r="E54" s="234">
        <v>0</v>
      </c>
      <c r="I54" s="38"/>
    </row>
    <row r="55" spans="1:9" x14ac:dyDescent="0.2">
      <c r="A55" s="43">
        <v>1231</v>
      </c>
      <c r="B55" s="41" t="s">
        <v>157</v>
      </c>
      <c r="C55" s="234">
        <v>0</v>
      </c>
      <c r="D55" s="234">
        <v>0</v>
      </c>
      <c r="E55" s="234">
        <v>0</v>
      </c>
      <c r="I55" s="38"/>
    </row>
    <row r="56" spans="1:9" x14ac:dyDescent="0.2">
      <c r="A56" s="43">
        <v>1232</v>
      </c>
      <c r="B56" s="41" t="s">
        <v>158</v>
      </c>
      <c r="C56" s="234">
        <v>0</v>
      </c>
      <c r="D56" s="234">
        <v>0</v>
      </c>
      <c r="E56" s="234">
        <v>0</v>
      </c>
      <c r="I56" s="38"/>
    </row>
    <row r="57" spans="1:9" x14ac:dyDescent="0.2">
      <c r="A57" s="43">
        <v>1233</v>
      </c>
      <c r="B57" s="41" t="s">
        <v>159</v>
      </c>
      <c r="C57" s="234">
        <v>0</v>
      </c>
      <c r="D57" s="234">
        <v>0</v>
      </c>
      <c r="E57" s="234">
        <v>0</v>
      </c>
      <c r="I57" s="38"/>
    </row>
    <row r="58" spans="1:9" x14ac:dyDescent="0.2">
      <c r="A58" s="43">
        <v>1234</v>
      </c>
      <c r="B58" s="41" t="s">
        <v>160</v>
      </c>
      <c r="C58" s="234">
        <v>0</v>
      </c>
      <c r="D58" s="234">
        <v>0</v>
      </c>
      <c r="E58" s="234">
        <v>0</v>
      </c>
      <c r="I58" s="38"/>
    </row>
    <row r="59" spans="1:9" x14ac:dyDescent="0.2">
      <c r="A59" s="43">
        <v>1235</v>
      </c>
      <c r="B59" s="41" t="s">
        <v>161</v>
      </c>
      <c r="C59" s="234">
        <v>0</v>
      </c>
      <c r="D59" s="234">
        <v>0</v>
      </c>
      <c r="E59" s="234">
        <v>0</v>
      </c>
      <c r="I59" s="38"/>
    </row>
    <row r="60" spans="1:9" x14ac:dyDescent="0.2">
      <c r="A60" s="43">
        <v>1236</v>
      </c>
      <c r="B60" s="41" t="s">
        <v>162</v>
      </c>
      <c r="C60" s="287">
        <v>0</v>
      </c>
      <c r="D60" s="287">
        <v>0</v>
      </c>
      <c r="E60" s="287">
        <v>0</v>
      </c>
      <c r="I60" s="38"/>
    </row>
    <row r="61" spans="1:9" x14ac:dyDescent="0.2">
      <c r="A61" s="43">
        <v>1239</v>
      </c>
      <c r="B61" s="41" t="s">
        <v>163</v>
      </c>
      <c r="C61" s="287">
        <v>0</v>
      </c>
      <c r="D61" s="287">
        <v>0</v>
      </c>
      <c r="E61" s="287">
        <v>0</v>
      </c>
      <c r="I61" s="38"/>
    </row>
    <row r="62" spans="1:9" x14ac:dyDescent="0.2">
      <c r="A62" s="43">
        <v>1240</v>
      </c>
      <c r="B62" s="41" t="s">
        <v>164</v>
      </c>
      <c r="C62" s="287">
        <v>27468712.870000001</v>
      </c>
      <c r="D62" s="287">
        <v>2395939.44</v>
      </c>
      <c r="E62" s="287">
        <v>14969626.539999999</v>
      </c>
      <c r="I62" s="38"/>
    </row>
    <row r="63" spans="1:9" x14ac:dyDescent="0.2">
      <c r="A63" s="43">
        <v>1241</v>
      </c>
      <c r="B63" s="41" t="s">
        <v>165</v>
      </c>
      <c r="C63" s="287">
        <v>3346002.95</v>
      </c>
      <c r="D63" s="287">
        <v>228965.16999999998</v>
      </c>
      <c r="E63" s="287">
        <v>2677854.9699999997</v>
      </c>
      <c r="I63" s="38"/>
    </row>
    <row r="64" spans="1:9" x14ac:dyDescent="0.2">
      <c r="A64" s="43">
        <v>1242</v>
      </c>
      <c r="B64" s="41" t="s">
        <v>166</v>
      </c>
      <c r="C64" s="287">
        <v>4848029.47</v>
      </c>
      <c r="D64" s="287">
        <v>741855.41999999993</v>
      </c>
      <c r="E64" s="287">
        <v>2563091.1</v>
      </c>
      <c r="I64" s="38"/>
    </row>
    <row r="65" spans="1:9" x14ac:dyDescent="0.2">
      <c r="A65" s="43">
        <v>1243</v>
      </c>
      <c r="B65" s="41" t="s">
        <v>167</v>
      </c>
      <c r="C65" s="287">
        <v>200219.83</v>
      </c>
      <c r="D65" s="287">
        <v>39623.69</v>
      </c>
      <c r="E65" s="287">
        <v>209975.48</v>
      </c>
      <c r="I65" s="38"/>
    </row>
    <row r="66" spans="1:9" x14ac:dyDescent="0.2">
      <c r="A66" s="43">
        <v>1244</v>
      </c>
      <c r="B66" s="41" t="s">
        <v>168</v>
      </c>
      <c r="C66" s="287">
        <v>2101624.42</v>
      </c>
      <c r="D66" s="287">
        <v>-159129.04</v>
      </c>
      <c r="E66" s="287">
        <v>1570205.95</v>
      </c>
      <c r="I66" s="38"/>
    </row>
    <row r="67" spans="1:9" x14ac:dyDescent="0.2">
      <c r="A67" s="43">
        <v>1245</v>
      </c>
      <c r="B67" s="41" t="s">
        <v>169</v>
      </c>
      <c r="C67" s="287">
        <v>0</v>
      </c>
      <c r="D67" s="287">
        <v>0</v>
      </c>
      <c r="E67" s="287">
        <v>0</v>
      </c>
      <c r="F67" s="44"/>
      <c r="I67" s="38"/>
    </row>
    <row r="68" spans="1:9" x14ac:dyDescent="0.2">
      <c r="A68" s="43">
        <v>1246</v>
      </c>
      <c r="B68" s="41" t="s">
        <v>170</v>
      </c>
      <c r="C68" s="287">
        <v>16972836.199999999</v>
      </c>
      <c r="D68" s="287">
        <v>1544624.2000000002</v>
      </c>
      <c r="E68" s="287">
        <v>7948499.04</v>
      </c>
      <c r="I68" s="38"/>
    </row>
    <row r="69" spans="1:9" x14ac:dyDescent="0.2">
      <c r="A69" s="43">
        <v>1247</v>
      </c>
      <c r="B69" s="41" t="s">
        <v>171</v>
      </c>
      <c r="C69" s="287">
        <v>0</v>
      </c>
      <c r="D69" s="287">
        <v>0</v>
      </c>
      <c r="E69" s="287">
        <v>0</v>
      </c>
      <c r="I69" s="38"/>
    </row>
    <row r="70" spans="1:9" x14ac:dyDescent="0.2">
      <c r="A70" s="43">
        <v>1248</v>
      </c>
      <c r="B70" s="41" t="s">
        <v>172</v>
      </c>
      <c r="C70" s="234">
        <v>0</v>
      </c>
      <c r="D70" s="234">
        <v>0</v>
      </c>
      <c r="E70" s="234">
        <v>0</v>
      </c>
      <c r="I70" s="38"/>
    </row>
    <row r="71" spans="1:9" x14ac:dyDescent="0.2">
      <c r="I71" s="38"/>
    </row>
    <row r="72" spans="1:9" x14ac:dyDescent="0.2">
      <c r="A72" s="40" t="s">
        <v>173</v>
      </c>
      <c r="B72" s="40"/>
      <c r="C72" s="40"/>
      <c r="D72" s="40"/>
      <c r="E72" s="40"/>
      <c r="F72" s="40"/>
      <c r="G72" s="40"/>
      <c r="H72" s="40"/>
      <c r="I72" s="38"/>
    </row>
    <row r="73" spans="1:9" x14ac:dyDescent="0.2">
      <c r="A73" s="42" t="s">
        <v>103</v>
      </c>
      <c r="B73" s="42" t="s">
        <v>104</v>
      </c>
      <c r="C73" s="42" t="s">
        <v>105</v>
      </c>
      <c r="D73" s="42" t="s">
        <v>174</v>
      </c>
      <c r="E73" s="42" t="s">
        <v>175</v>
      </c>
      <c r="F73" s="42" t="s">
        <v>142</v>
      </c>
      <c r="G73" s="42" t="s">
        <v>154</v>
      </c>
      <c r="H73" s="42" t="s">
        <v>155</v>
      </c>
      <c r="I73" s="38"/>
    </row>
    <row r="74" spans="1:9" x14ac:dyDescent="0.2">
      <c r="A74" s="43">
        <v>1250</v>
      </c>
      <c r="B74" s="41" t="s">
        <v>176</v>
      </c>
      <c r="C74" s="287">
        <v>671565.56</v>
      </c>
      <c r="D74" s="287">
        <v>21085.79</v>
      </c>
      <c r="E74" s="287">
        <v>485284.01</v>
      </c>
      <c r="I74" s="38"/>
    </row>
    <row r="75" spans="1:9" x14ac:dyDescent="0.2">
      <c r="A75" s="43">
        <v>1251</v>
      </c>
      <c r="B75" s="41" t="s">
        <v>177</v>
      </c>
      <c r="C75" s="287">
        <v>671565.56</v>
      </c>
      <c r="D75" s="287">
        <v>21085.79</v>
      </c>
      <c r="E75" s="287">
        <v>485284.01</v>
      </c>
      <c r="I75" s="38"/>
    </row>
    <row r="76" spans="1:9" x14ac:dyDescent="0.2">
      <c r="A76" s="43">
        <v>1252</v>
      </c>
      <c r="B76" s="41" t="s">
        <v>178</v>
      </c>
      <c r="C76" s="287">
        <v>0</v>
      </c>
      <c r="D76" s="287">
        <v>0</v>
      </c>
      <c r="E76" s="287">
        <v>0</v>
      </c>
      <c r="I76" s="38"/>
    </row>
    <row r="77" spans="1:9" x14ac:dyDescent="0.2">
      <c r="A77" s="43">
        <v>1253</v>
      </c>
      <c r="B77" s="41" t="s">
        <v>179</v>
      </c>
      <c r="C77" s="287">
        <v>0</v>
      </c>
      <c r="D77" s="287">
        <v>0</v>
      </c>
      <c r="E77" s="287">
        <v>0</v>
      </c>
      <c r="I77" s="38"/>
    </row>
    <row r="78" spans="1:9" x14ac:dyDescent="0.2">
      <c r="A78" s="43">
        <v>1254</v>
      </c>
      <c r="B78" s="41" t="s">
        <v>180</v>
      </c>
      <c r="C78" s="234">
        <v>0</v>
      </c>
      <c r="D78" s="234">
        <v>0</v>
      </c>
      <c r="E78" s="234">
        <v>0</v>
      </c>
      <c r="I78" s="38"/>
    </row>
    <row r="79" spans="1:9" x14ac:dyDescent="0.2">
      <c r="A79" s="43">
        <v>1259</v>
      </c>
      <c r="B79" s="41" t="s">
        <v>181</v>
      </c>
      <c r="C79" s="234">
        <v>0</v>
      </c>
      <c r="D79" s="234">
        <v>0</v>
      </c>
      <c r="E79" s="234">
        <v>0</v>
      </c>
      <c r="I79" s="38"/>
    </row>
    <row r="80" spans="1:9" x14ac:dyDescent="0.2">
      <c r="A80" s="43">
        <v>1270</v>
      </c>
      <c r="B80" s="41" t="s">
        <v>182</v>
      </c>
      <c r="C80" s="234">
        <v>0</v>
      </c>
      <c r="D80" s="234">
        <v>0</v>
      </c>
      <c r="E80" s="234">
        <v>0</v>
      </c>
      <c r="I80" s="38"/>
    </row>
    <row r="81" spans="1:9" x14ac:dyDescent="0.2">
      <c r="A81" s="43">
        <v>1271</v>
      </c>
      <c r="B81" s="41" t="s">
        <v>183</v>
      </c>
      <c r="C81" s="234">
        <v>0</v>
      </c>
      <c r="D81" s="234">
        <v>0</v>
      </c>
      <c r="E81" s="234">
        <v>0</v>
      </c>
      <c r="I81" s="38"/>
    </row>
    <row r="82" spans="1:9" x14ac:dyDescent="0.2">
      <c r="A82" s="43">
        <v>1272</v>
      </c>
      <c r="B82" s="41" t="s">
        <v>184</v>
      </c>
      <c r="C82" s="234">
        <v>0</v>
      </c>
      <c r="D82" s="234">
        <v>0</v>
      </c>
      <c r="E82" s="234">
        <v>0</v>
      </c>
      <c r="I82" s="38"/>
    </row>
    <row r="83" spans="1:9" x14ac:dyDescent="0.2">
      <c r="A83" s="43">
        <v>1273</v>
      </c>
      <c r="B83" s="41" t="s">
        <v>185</v>
      </c>
      <c r="C83" s="234">
        <v>0</v>
      </c>
      <c r="D83" s="234">
        <v>0</v>
      </c>
      <c r="E83" s="234">
        <v>0</v>
      </c>
      <c r="I83" s="38"/>
    </row>
    <row r="84" spans="1:9" x14ac:dyDescent="0.2">
      <c r="A84" s="43">
        <v>1274</v>
      </c>
      <c r="B84" s="41" t="s">
        <v>186</v>
      </c>
      <c r="C84" s="234">
        <v>0</v>
      </c>
      <c r="D84" s="234">
        <v>0</v>
      </c>
      <c r="E84" s="234">
        <v>0</v>
      </c>
      <c r="I84" s="38"/>
    </row>
    <row r="85" spans="1:9" x14ac:dyDescent="0.2">
      <c r="A85" s="43">
        <v>1275</v>
      </c>
      <c r="B85" s="41" t="s">
        <v>187</v>
      </c>
      <c r="C85" s="234">
        <v>0</v>
      </c>
      <c r="D85" s="234">
        <v>0</v>
      </c>
      <c r="E85" s="234">
        <v>0</v>
      </c>
      <c r="I85" s="38"/>
    </row>
    <row r="86" spans="1:9" x14ac:dyDescent="0.2">
      <c r="A86" s="43">
        <v>1279</v>
      </c>
      <c r="B86" s="41" t="s">
        <v>188</v>
      </c>
      <c r="C86" s="234">
        <v>0</v>
      </c>
      <c r="D86" s="234">
        <v>0</v>
      </c>
      <c r="E86" s="234">
        <v>0</v>
      </c>
      <c r="I86" s="38"/>
    </row>
    <row r="87" spans="1:9" x14ac:dyDescent="0.2">
      <c r="I87" s="38"/>
    </row>
    <row r="88" spans="1:9" x14ac:dyDescent="0.2">
      <c r="A88" s="40" t="s">
        <v>189</v>
      </c>
      <c r="B88" s="40"/>
      <c r="C88" s="40"/>
      <c r="D88" s="40"/>
      <c r="E88" s="40"/>
      <c r="F88" s="40"/>
      <c r="G88" s="40"/>
      <c r="H88" s="40"/>
      <c r="I88" s="38"/>
    </row>
    <row r="89" spans="1:9" x14ac:dyDescent="0.2">
      <c r="A89" s="42" t="s">
        <v>103</v>
      </c>
      <c r="B89" s="42" t="s">
        <v>104</v>
      </c>
      <c r="C89" s="42" t="s">
        <v>105</v>
      </c>
      <c r="D89" s="42" t="s">
        <v>190</v>
      </c>
      <c r="E89" s="42"/>
      <c r="F89" s="42"/>
      <c r="G89" s="42"/>
      <c r="H89" s="42"/>
      <c r="I89" s="38"/>
    </row>
    <row r="90" spans="1:9" x14ac:dyDescent="0.2">
      <c r="A90" s="43">
        <v>1160</v>
      </c>
      <c r="B90" s="41" t="s">
        <v>191</v>
      </c>
      <c r="C90" s="234">
        <v>0</v>
      </c>
      <c r="I90" s="38"/>
    </row>
    <row r="91" spans="1:9" x14ac:dyDescent="0.2">
      <c r="A91" s="43">
        <v>1161</v>
      </c>
      <c r="B91" s="41" t="s">
        <v>192</v>
      </c>
      <c r="C91" s="234">
        <v>0</v>
      </c>
      <c r="I91" s="38"/>
    </row>
    <row r="92" spans="1:9" x14ac:dyDescent="0.2">
      <c r="A92" s="43">
        <v>1162</v>
      </c>
      <c r="B92" s="41" t="s">
        <v>193</v>
      </c>
      <c r="C92" s="234">
        <v>0</v>
      </c>
      <c r="I92" s="38"/>
    </row>
    <row r="93" spans="1:9" x14ac:dyDescent="0.2">
      <c r="I93" s="38"/>
    </row>
    <row r="94" spans="1:9" x14ac:dyDescent="0.2">
      <c r="A94" s="40" t="s">
        <v>194</v>
      </c>
      <c r="B94" s="40"/>
      <c r="C94" s="40"/>
      <c r="D94" s="40"/>
      <c r="E94" s="40"/>
      <c r="F94" s="40"/>
      <c r="G94" s="40"/>
      <c r="H94" s="40"/>
      <c r="I94" s="38"/>
    </row>
    <row r="95" spans="1:9" x14ac:dyDescent="0.2">
      <c r="A95" s="42" t="s">
        <v>103</v>
      </c>
      <c r="B95" s="42" t="s">
        <v>104</v>
      </c>
      <c r="C95" s="42" t="s">
        <v>105</v>
      </c>
      <c r="D95" s="42" t="s">
        <v>120</v>
      </c>
      <c r="E95" s="42"/>
      <c r="F95" s="42"/>
      <c r="G95" s="42"/>
      <c r="H95" s="42"/>
      <c r="I95" s="38"/>
    </row>
    <row r="96" spans="1:9" x14ac:dyDescent="0.2">
      <c r="A96" s="43">
        <v>1290</v>
      </c>
      <c r="B96" s="41" t="s">
        <v>195</v>
      </c>
      <c r="C96" s="165">
        <v>0</v>
      </c>
      <c r="I96" s="38"/>
    </row>
    <row r="97" spans="1:9" x14ac:dyDescent="0.2">
      <c r="A97" s="43">
        <v>1291</v>
      </c>
      <c r="B97" s="41" t="s">
        <v>196</v>
      </c>
      <c r="C97" s="165">
        <v>0</v>
      </c>
      <c r="E97" s="44"/>
      <c r="I97" s="38"/>
    </row>
    <row r="98" spans="1:9" x14ac:dyDescent="0.2">
      <c r="A98" s="43">
        <v>1292</v>
      </c>
      <c r="B98" s="41" t="s">
        <v>197</v>
      </c>
      <c r="C98" s="165">
        <v>0</v>
      </c>
      <c r="I98" s="38"/>
    </row>
    <row r="99" spans="1:9" x14ac:dyDescent="0.2">
      <c r="A99" s="43">
        <v>1293</v>
      </c>
      <c r="B99" s="41" t="s">
        <v>198</v>
      </c>
      <c r="C99" s="165">
        <v>0</v>
      </c>
      <c r="I99" s="38"/>
    </row>
    <row r="100" spans="1:9" x14ac:dyDescent="0.2">
      <c r="I100" s="38"/>
    </row>
    <row r="101" spans="1:9" x14ac:dyDescent="0.2">
      <c r="A101" s="40" t="s">
        <v>199</v>
      </c>
      <c r="B101" s="40"/>
      <c r="C101" s="40"/>
      <c r="D101" s="40"/>
      <c r="E101" s="40"/>
      <c r="F101" s="40"/>
      <c r="G101" s="40"/>
      <c r="H101" s="40"/>
      <c r="I101" s="38"/>
    </row>
    <row r="102" spans="1:9" x14ac:dyDescent="0.2">
      <c r="A102" s="42" t="s">
        <v>103</v>
      </c>
      <c r="B102" s="42" t="s">
        <v>104</v>
      </c>
      <c r="C102" s="42" t="s">
        <v>105</v>
      </c>
      <c r="D102" s="42" t="s">
        <v>116</v>
      </c>
      <c r="E102" s="42" t="s">
        <v>117</v>
      </c>
      <c r="F102" s="42" t="s">
        <v>118</v>
      </c>
      <c r="G102" s="42" t="s">
        <v>200</v>
      </c>
      <c r="H102" s="42" t="s">
        <v>201</v>
      </c>
      <c r="I102" s="38"/>
    </row>
    <row r="103" spans="1:9" x14ac:dyDescent="0.2">
      <c r="A103" s="43">
        <v>2110</v>
      </c>
      <c r="B103" s="41" t="s">
        <v>202</v>
      </c>
      <c r="C103" s="277">
        <v>3621515.01</v>
      </c>
      <c r="D103" s="277">
        <v>3313101.8500000006</v>
      </c>
      <c r="E103" s="277">
        <v>171680</v>
      </c>
      <c r="F103" s="277">
        <v>0</v>
      </c>
      <c r="G103" s="277">
        <v>164357.4</v>
      </c>
      <c r="H103" s="234"/>
      <c r="I103" s="38"/>
    </row>
    <row r="104" spans="1:9" x14ac:dyDescent="0.2">
      <c r="A104" s="43">
        <v>2111</v>
      </c>
      <c r="B104" s="41" t="s">
        <v>203</v>
      </c>
      <c r="C104" s="234">
        <v>0</v>
      </c>
      <c r="D104" s="234">
        <v>0</v>
      </c>
      <c r="E104" s="234">
        <v>0</v>
      </c>
      <c r="F104" s="234">
        <v>0</v>
      </c>
      <c r="G104" s="234">
        <v>0</v>
      </c>
      <c r="H104" s="234"/>
      <c r="I104" s="38"/>
    </row>
    <row r="105" spans="1:9" x14ac:dyDescent="0.2">
      <c r="A105" s="43">
        <v>2112</v>
      </c>
      <c r="B105" s="41" t="s">
        <v>204</v>
      </c>
      <c r="C105" s="234">
        <v>880638.70999999985</v>
      </c>
      <c r="D105" s="234">
        <v>572225.55000000005</v>
      </c>
      <c r="E105" s="234">
        <v>171680</v>
      </c>
      <c r="F105" s="234">
        <v>0</v>
      </c>
      <c r="G105" s="234">
        <v>136733.16</v>
      </c>
      <c r="H105" s="234"/>
      <c r="I105" s="38"/>
    </row>
    <row r="106" spans="1:9" x14ac:dyDescent="0.2">
      <c r="A106" s="43">
        <v>2113</v>
      </c>
      <c r="B106" s="41" t="s">
        <v>205</v>
      </c>
      <c r="C106" s="234">
        <v>0</v>
      </c>
      <c r="D106" s="234">
        <v>0</v>
      </c>
      <c r="E106" s="234">
        <v>0</v>
      </c>
      <c r="F106" s="234">
        <v>0</v>
      </c>
      <c r="G106" s="234">
        <v>0</v>
      </c>
      <c r="H106" s="234"/>
      <c r="I106" s="38"/>
    </row>
    <row r="107" spans="1:9" x14ac:dyDescent="0.2">
      <c r="A107" s="43">
        <v>2114</v>
      </c>
      <c r="B107" s="41" t="s">
        <v>206</v>
      </c>
      <c r="C107" s="234">
        <v>0</v>
      </c>
      <c r="D107" s="234">
        <v>0</v>
      </c>
      <c r="E107" s="234">
        <v>0</v>
      </c>
      <c r="F107" s="234">
        <v>0</v>
      </c>
      <c r="G107" s="234">
        <v>0</v>
      </c>
      <c r="H107" s="234"/>
      <c r="I107" s="38"/>
    </row>
    <row r="108" spans="1:9" x14ac:dyDescent="0.2">
      <c r="A108" s="43">
        <v>2115</v>
      </c>
      <c r="B108" s="41" t="s">
        <v>207</v>
      </c>
      <c r="C108" s="234">
        <v>0</v>
      </c>
      <c r="D108" s="234">
        <v>0</v>
      </c>
      <c r="E108" s="234">
        <v>0</v>
      </c>
      <c r="F108" s="234">
        <v>0</v>
      </c>
      <c r="G108" s="234">
        <v>0</v>
      </c>
      <c r="H108" s="234"/>
      <c r="I108" s="38"/>
    </row>
    <row r="109" spans="1:9" x14ac:dyDescent="0.2">
      <c r="A109" s="43">
        <v>2116</v>
      </c>
      <c r="B109" s="41" t="s">
        <v>208</v>
      </c>
      <c r="C109" s="234">
        <v>0</v>
      </c>
      <c r="D109" s="234">
        <v>0</v>
      </c>
      <c r="E109" s="234">
        <v>0</v>
      </c>
      <c r="F109" s="234">
        <v>0</v>
      </c>
      <c r="G109" s="234">
        <v>0</v>
      </c>
      <c r="H109" s="234"/>
      <c r="I109" s="38"/>
    </row>
    <row r="110" spans="1:9" x14ac:dyDescent="0.2">
      <c r="A110" s="43">
        <v>2117</v>
      </c>
      <c r="B110" s="41" t="s">
        <v>209</v>
      </c>
      <c r="C110" s="234">
        <v>1535509.8400000003</v>
      </c>
      <c r="D110" s="234">
        <v>1535509.8400000003</v>
      </c>
      <c r="E110" s="234">
        <v>0</v>
      </c>
      <c r="F110" s="234">
        <v>0</v>
      </c>
      <c r="G110" s="234">
        <v>0</v>
      </c>
      <c r="H110" s="234"/>
      <c r="I110" s="38"/>
    </row>
    <row r="111" spans="1:9" x14ac:dyDescent="0.2">
      <c r="A111" s="43">
        <v>2118</v>
      </c>
      <c r="B111" s="41" t="s">
        <v>210</v>
      </c>
      <c r="C111" s="234">
        <v>0</v>
      </c>
      <c r="D111" s="234">
        <v>0</v>
      </c>
      <c r="E111" s="234">
        <v>0</v>
      </c>
      <c r="F111" s="234">
        <v>0</v>
      </c>
      <c r="G111" s="234">
        <v>0</v>
      </c>
      <c r="H111" s="234"/>
      <c r="I111" s="38"/>
    </row>
    <row r="112" spans="1:9" x14ac:dyDescent="0.2">
      <c r="A112" s="43">
        <v>2119</v>
      </c>
      <c r="B112" s="41" t="s">
        <v>211</v>
      </c>
      <c r="C112" s="234">
        <v>1177742.22</v>
      </c>
      <c r="D112" s="234">
        <v>1177742.22</v>
      </c>
      <c r="E112" s="234">
        <v>0</v>
      </c>
      <c r="F112" s="234">
        <v>0</v>
      </c>
      <c r="G112" s="234">
        <v>27624.240000000002</v>
      </c>
      <c r="H112" s="234"/>
      <c r="I112" s="38"/>
    </row>
    <row r="113" spans="1:9" x14ac:dyDescent="0.2">
      <c r="A113" s="43">
        <v>2120</v>
      </c>
      <c r="B113" s="41" t="s">
        <v>212</v>
      </c>
      <c r="C113" s="234">
        <v>0</v>
      </c>
      <c r="D113" s="234">
        <v>0</v>
      </c>
      <c r="E113" s="234">
        <v>0</v>
      </c>
      <c r="F113" s="234">
        <v>0</v>
      </c>
      <c r="G113" s="234">
        <v>0</v>
      </c>
      <c r="H113" s="234"/>
      <c r="I113" s="38"/>
    </row>
    <row r="114" spans="1:9" x14ac:dyDescent="0.2">
      <c r="A114" s="43">
        <v>2121</v>
      </c>
      <c r="B114" s="41" t="s">
        <v>213</v>
      </c>
      <c r="C114" s="234">
        <v>0</v>
      </c>
      <c r="D114" s="234">
        <v>0</v>
      </c>
      <c r="E114" s="234">
        <v>0</v>
      </c>
      <c r="F114" s="234">
        <v>0</v>
      </c>
      <c r="G114" s="234">
        <v>0</v>
      </c>
      <c r="H114" s="234"/>
      <c r="I114" s="38"/>
    </row>
    <row r="115" spans="1:9" x14ac:dyDescent="0.2">
      <c r="A115" s="43">
        <v>2122</v>
      </c>
      <c r="B115" s="41" t="s">
        <v>214</v>
      </c>
      <c r="C115" s="234">
        <v>0</v>
      </c>
      <c r="D115" s="234">
        <v>0</v>
      </c>
      <c r="E115" s="234">
        <v>0</v>
      </c>
      <c r="F115" s="234">
        <v>0</v>
      </c>
      <c r="G115" s="234">
        <v>0</v>
      </c>
      <c r="H115" s="234"/>
      <c r="I115" s="38"/>
    </row>
    <row r="116" spans="1:9" x14ac:dyDescent="0.2">
      <c r="A116" s="43">
        <v>2129</v>
      </c>
      <c r="B116" s="41" t="s">
        <v>215</v>
      </c>
      <c r="C116" s="234">
        <v>0</v>
      </c>
      <c r="D116" s="234">
        <v>0</v>
      </c>
      <c r="E116" s="234">
        <v>0</v>
      </c>
      <c r="F116" s="234">
        <v>0</v>
      </c>
      <c r="G116" s="234">
        <v>0</v>
      </c>
      <c r="H116" s="234"/>
      <c r="I116" s="38"/>
    </row>
    <row r="117" spans="1:9" x14ac:dyDescent="0.2">
      <c r="I117" s="38"/>
    </row>
    <row r="118" spans="1:9" x14ac:dyDescent="0.2">
      <c r="A118" s="40" t="s">
        <v>216</v>
      </c>
      <c r="B118" s="40"/>
      <c r="C118" s="40"/>
      <c r="D118" s="40"/>
      <c r="E118" s="40"/>
      <c r="F118" s="40"/>
      <c r="G118" s="40"/>
      <c r="H118" s="40"/>
      <c r="I118" s="38"/>
    </row>
    <row r="119" spans="1:9" x14ac:dyDescent="0.2">
      <c r="A119" s="42" t="s">
        <v>103</v>
      </c>
      <c r="B119" s="42" t="s">
        <v>104</v>
      </c>
      <c r="C119" s="42" t="s">
        <v>105</v>
      </c>
      <c r="D119" s="42" t="s">
        <v>217</v>
      </c>
      <c r="E119" s="42" t="s">
        <v>120</v>
      </c>
      <c r="F119" s="42"/>
      <c r="G119" s="42"/>
      <c r="H119" s="42"/>
      <c r="I119" s="38"/>
    </row>
    <row r="120" spans="1:9" x14ac:dyDescent="0.2">
      <c r="A120" s="43">
        <v>2160</v>
      </c>
      <c r="B120" s="41" t="s">
        <v>218</v>
      </c>
      <c r="C120" s="165">
        <v>0</v>
      </c>
      <c r="I120" s="38"/>
    </row>
    <row r="121" spans="1:9" x14ac:dyDescent="0.2">
      <c r="A121" s="43">
        <v>2161</v>
      </c>
      <c r="B121" s="41" t="s">
        <v>219</v>
      </c>
      <c r="C121" s="165">
        <v>0</v>
      </c>
      <c r="I121" s="38"/>
    </row>
    <row r="122" spans="1:9" x14ac:dyDescent="0.2">
      <c r="A122" s="43">
        <v>2162</v>
      </c>
      <c r="B122" s="41" t="s">
        <v>220</v>
      </c>
      <c r="C122" s="165">
        <v>0</v>
      </c>
      <c r="I122" s="38"/>
    </row>
    <row r="123" spans="1:9" x14ac:dyDescent="0.2">
      <c r="A123" s="43">
        <v>2163</v>
      </c>
      <c r="B123" s="41" t="s">
        <v>221</v>
      </c>
      <c r="C123" s="165">
        <v>0</v>
      </c>
      <c r="I123" s="38"/>
    </row>
    <row r="124" spans="1:9" x14ac:dyDescent="0.2">
      <c r="A124" s="43">
        <v>2164</v>
      </c>
      <c r="B124" s="41" t="s">
        <v>222</v>
      </c>
      <c r="C124" s="165">
        <v>0</v>
      </c>
      <c r="I124" s="38"/>
    </row>
    <row r="125" spans="1:9" x14ac:dyDescent="0.2">
      <c r="A125" s="43">
        <v>2165</v>
      </c>
      <c r="B125" s="41" t="s">
        <v>223</v>
      </c>
      <c r="C125" s="165">
        <v>0</v>
      </c>
      <c r="I125" s="38"/>
    </row>
    <row r="126" spans="1:9" x14ac:dyDescent="0.2">
      <c r="A126" s="43">
        <v>2166</v>
      </c>
      <c r="B126" s="41" t="s">
        <v>224</v>
      </c>
      <c r="C126" s="165">
        <v>0</v>
      </c>
      <c r="I126" s="38"/>
    </row>
    <row r="127" spans="1:9" x14ac:dyDescent="0.2">
      <c r="A127" s="43">
        <v>2250</v>
      </c>
      <c r="B127" s="41" t="s">
        <v>225</v>
      </c>
      <c r="C127" s="165">
        <v>0</v>
      </c>
      <c r="I127" s="38"/>
    </row>
    <row r="128" spans="1:9" x14ac:dyDescent="0.2">
      <c r="A128" s="43">
        <v>2251</v>
      </c>
      <c r="B128" s="41" t="s">
        <v>226</v>
      </c>
      <c r="C128" s="165">
        <v>0</v>
      </c>
      <c r="I128" s="38"/>
    </row>
    <row r="129" spans="1:9" x14ac:dyDescent="0.2">
      <c r="A129" s="43">
        <v>2252</v>
      </c>
      <c r="B129" s="41" t="s">
        <v>227</v>
      </c>
      <c r="C129" s="165">
        <v>0</v>
      </c>
      <c r="I129" s="38"/>
    </row>
    <row r="130" spans="1:9" x14ac:dyDescent="0.2">
      <c r="A130" s="43">
        <v>2253</v>
      </c>
      <c r="B130" s="41" t="s">
        <v>228</v>
      </c>
      <c r="C130" s="165">
        <v>0</v>
      </c>
      <c r="I130" s="38"/>
    </row>
    <row r="131" spans="1:9" x14ac:dyDescent="0.2">
      <c r="A131" s="43">
        <v>2254</v>
      </c>
      <c r="B131" s="41" t="s">
        <v>229</v>
      </c>
      <c r="C131" s="165">
        <v>0</v>
      </c>
      <c r="I131" s="38"/>
    </row>
    <row r="132" spans="1:9" x14ac:dyDescent="0.2">
      <c r="A132" s="43">
        <v>2255</v>
      </c>
      <c r="B132" s="41" t="s">
        <v>230</v>
      </c>
      <c r="C132" s="165">
        <v>0</v>
      </c>
      <c r="I132" s="38"/>
    </row>
    <row r="133" spans="1:9" x14ac:dyDescent="0.2">
      <c r="A133" s="43">
        <v>2256</v>
      </c>
      <c r="B133" s="41" t="s">
        <v>231</v>
      </c>
      <c r="C133" s="165">
        <v>0</v>
      </c>
      <c r="I133" s="38"/>
    </row>
    <row r="134" spans="1:9" x14ac:dyDescent="0.2">
      <c r="I134" s="38"/>
    </row>
    <row r="135" spans="1:9" x14ac:dyDescent="0.2">
      <c r="A135" s="40" t="s">
        <v>232</v>
      </c>
      <c r="B135" s="40"/>
      <c r="C135" s="40"/>
      <c r="D135" s="40"/>
      <c r="E135" s="40"/>
      <c r="F135" s="40"/>
      <c r="G135" s="40"/>
      <c r="H135" s="40"/>
      <c r="I135" s="38"/>
    </row>
    <row r="136" spans="1:9" x14ac:dyDescent="0.2">
      <c r="A136" s="47" t="s">
        <v>103</v>
      </c>
      <c r="B136" s="47" t="s">
        <v>104</v>
      </c>
      <c r="C136" s="47" t="s">
        <v>105</v>
      </c>
      <c r="D136" s="47" t="s">
        <v>217</v>
      </c>
      <c r="E136" s="47" t="s">
        <v>120</v>
      </c>
      <c r="F136" s="47"/>
      <c r="G136" s="47"/>
      <c r="H136" s="47"/>
      <c r="I136" s="38"/>
    </row>
    <row r="137" spans="1:9" x14ac:dyDescent="0.2">
      <c r="A137" s="43">
        <v>2159</v>
      </c>
      <c r="B137" s="41" t="s">
        <v>233</v>
      </c>
      <c r="C137" s="165">
        <v>0</v>
      </c>
      <c r="I137" s="38"/>
    </row>
    <row r="138" spans="1:9" x14ac:dyDescent="0.2">
      <c r="A138" s="43">
        <v>2199</v>
      </c>
      <c r="B138" s="41" t="s">
        <v>234</v>
      </c>
      <c r="C138" s="165">
        <v>0</v>
      </c>
      <c r="I138" s="38"/>
    </row>
    <row r="139" spans="1:9" x14ac:dyDescent="0.2">
      <c r="A139" s="43">
        <v>2240</v>
      </c>
      <c r="B139" s="41" t="s">
        <v>235</v>
      </c>
      <c r="C139" s="165">
        <v>0</v>
      </c>
      <c r="I139" s="38"/>
    </row>
    <row r="140" spans="1:9" x14ac:dyDescent="0.2">
      <c r="A140" s="43">
        <v>2241</v>
      </c>
      <c r="B140" s="41" t="s">
        <v>236</v>
      </c>
      <c r="C140" s="165">
        <v>0</v>
      </c>
      <c r="I140" s="38"/>
    </row>
    <row r="141" spans="1:9" x14ac:dyDescent="0.2">
      <c r="A141" s="43">
        <v>2242</v>
      </c>
      <c r="B141" s="41" t="s">
        <v>237</v>
      </c>
      <c r="C141" s="165">
        <v>0</v>
      </c>
      <c r="I141" s="38"/>
    </row>
    <row r="142" spans="1:9" x14ac:dyDescent="0.2">
      <c r="A142" s="43">
        <v>2249</v>
      </c>
      <c r="B142" s="41" t="s">
        <v>238</v>
      </c>
      <c r="C142" s="165">
        <v>0</v>
      </c>
      <c r="I142" s="38"/>
    </row>
    <row r="143" spans="1:9" x14ac:dyDescent="0.2">
      <c r="I143" s="38"/>
    </row>
    <row r="144" spans="1:9" x14ac:dyDescent="0.2">
      <c r="B144" s="41" t="s">
        <v>239</v>
      </c>
      <c r="I144" s="38"/>
    </row>
    <row r="145" spans="9:9" x14ac:dyDescent="0.2">
      <c r="I145" s="38"/>
    </row>
    <row r="146" spans="9:9" x14ac:dyDescent="0.2">
      <c r="I146" s="38"/>
    </row>
    <row r="147" spans="9:9" x14ac:dyDescent="0.2">
      <c r="I147" s="38"/>
    </row>
    <row r="148" spans="9:9" x14ac:dyDescent="0.2">
      <c r="I148" s="38"/>
    </row>
    <row r="149" spans="9:9" x14ac:dyDescent="0.2">
      <c r="I149" s="38"/>
    </row>
    <row r="150" spans="9:9" x14ac:dyDescent="0.2">
      <c r="I150" s="38"/>
    </row>
    <row r="151" spans="9:9" x14ac:dyDescent="0.2">
      <c r="I151" s="38"/>
    </row>
    <row r="152" spans="9:9" x14ac:dyDescent="0.2">
      <c r="I152" s="38"/>
    </row>
    <row r="153" spans="9:9" x14ac:dyDescent="0.2">
      <c r="I153" s="38"/>
    </row>
    <row r="154" spans="9:9" x14ac:dyDescent="0.2">
      <c r="I154" s="38"/>
    </row>
    <row r="155" spans="9:9" x14ac:dyDescent="0.2">
      <c r="I155" s="38"/>
    </row>
    <row r="156" spans="9:9" x14ac:dyDescent="0.2">
      <c r="I156" s="38"/>
    </row>
    <row r="157" spans="9:9" x14ac:dyDescent="0.2">
      <c r="I157" s="38"/>
    </row>
    <row r="158" spans="9:9" x14ac:dyDescent="0.2">
      <c r="I158" s="38"/>
    </row>
    <row r="159" spans="9:9" x14ac:dyDescent="0.2">
      <c r="I159" s="38"/>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47"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showGridLines="0" zoomScaleNormal="100" zoomScaleSheetLayoutView="100" workbookViewId="0">
      <selection activeCell="D18" sqref="D18"/>
    </sheetView>
  </sheetViews>
  <sheetFormatPr baseColWidth="10" defaultColWidth="9.140625" defaultRowHeight="11.25" x14ac:dyDescent="0.2"/>
  <cols>
    <col min="1" max="1" width="10"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7" width="16.7109375" style="41" customWidth="1"/>
    <col min="8" max="8" width="16.7109375" style="117" customWidth="1"/>
    <col min="9" max="16384" width="9.140625" style="41"/>
  </cols>
  <sheetData>
    <row r="1" spans="1:8" s="38" customFormat="1" ht="18.95" customHeight="1" x14ac:dyDescent="0.25">
      <c r="A1" s="356" t="s">
        <v>1765</v>
      </c>
      <c r="B1" s="357"/>
      <c r="C1" s="357"/>
      <c r="D1" s="357"/>
      <c r="E1" s="357"/>
      <c r="F1" s="357"/>
      <c r="G1" s="36" t="s">
        <v>97</v>
      </c>
      <c r="H1" s="230">
        <v>2021</v>
      </c>
    </row>
    <row r="2" spans="1:8" s="38" customFormat="1" ht="18.95" customHeight="1" x14ac:dyDescent="0.25">
      <c r="A2" s="356" t="s">
        <v>98</v>
      </c>
      <c r="B2" s="357"/>
      <c r="C2" s="357"/>
      <c r="D2" s="357"/>
      <c r="E2" s="357"/>
      <c r="F2" s="357"/>
      <c r="G2" s="36" t="s">
        <v>99</v>
      </c>
      <c r="H2" s="230" t="s">
        <v>603</v>
      </c>
    </row>
    <row r="3" spans="1:8" s="38" customFormat="1" ht="18.95" customHeight="1" x14ac:dyDescent="0.25">
      <c r="A3" s="356" t="s">
        <v>606</v>
      </c>
      <c r="B3" s="357"/>
      <c r="C3" s="357"/>
      <c r="D3" s="357"/>
      <c r="E3" s="357"/>
      <c r="F3" s="357"/>
      <c r="G3" s="36" t="s">
        <v>100</v>
      </c>
      <c r="H3" s="230">
        <v>4</v>
      </c>
    </row>
    <row r="4" spans="1:8" x14ac:dyDescent="0.2">
      <c r="A4" s="39" t="s">
        <v>101</v>
      </c>
      <c r="B4" s="40"/>
      <c r="C4" s="40"/>
      <c r="D4" s="40"/>
      <c r="E4" s="40"/>
      <c r="F4" s="40"/>
      <c r="G4" s="40"/>
      <c r="H4" s="122"/>
    </row>
    <row r="6" spans="1:8" x14ac:dyDescent="0.2">
      <c r="A6" s="40" t="s">
        <v>102</v>
      </c>
      <c r="B6" s="40"/>
      <c r="C6" s="40"/>
      <c r="D6" s="40"/>
      <c r="E6" s="40"/>
      <c r="F6" s="40"/>
      <c r="G6" s="40"/>
      <c r="H6" s="122"/>
    </row>
    <row r="7" spans="1:8" x14ac:dyDescent="0.2">
      <c r="A7" s="42" t="s">
        <v>103</v>
      </c>
      <c r="B7" s="42" t="s">
        <v>104</v>
      </c>
      <c r="C7" s="42" t="s">
        <v>105</v>
      </c>
      <c r="D7" s="42" t="s">
        <v>106</v>
      </c>
      <c r="E7" s="42"/>
      <c r="F7" s="42"/>
      <c r="G7" s="42"/>
      <c r="H7" s="200"/>
    </row>
    <row r="8" spans="1:8" x14ac:dyDescent="0.2">
      <c r="A8" s="43">
        <v>1114</v>
      </c>
      <c r="B8" s="41" t="s">
        <v>107</v>
      </c>
      <c r="C8" s="165">
        <v>0</v>
      </c>
    </row>
    <row r="9" spans="1:8" x14ac:dyDescent="0.2">
      <c r="A9" s="43">
        <v>1115</v>
      </c>
      <c r="B9" s="41" t="s">
        <v>108</v>
      </c>
      <c r="C9" s="165">
        <v>0</v>
      </c>
    </row>
    <row r="10" spans="1:8" x14ac:dyDescent="0.2">
      <c r="A10" s="43">
        <v>1121</v>
      </c>
      <c r="B10" s="41" t="s">
        <v>109</v>
      </c>
      <c r="C10" s="165">
        <v>0</v>
      </c>
    </row>
    <row r="11" spans="1:8" x14ac:dyDescent="0.2">
      <c r="A11" s="43">
        <v>1211</v>
      </c>
      <c r="B11" s="41" t="s">
        <v>110</v>
      </c>
      <c r="C11" s="165">
        <v>0</v>
      </c>
    </row>
    <row r="12" spans="1:8" x14ac:dyDescent="0.2">
      <c r="C12" s="165"/>
    </row>
    <row r="13" spans="1:8" x14ac:dyDescent="0.2">
      <c r="A13" s="40" t="s">
        <v>111</v>
      </c>
      <c r="B13" s="40"/>
      <c r="C13" s="40"/>
      <c r="D13" s="40"/>
      <c r="E13" s="40"/>
      <c r="F13" s="40"/>
      <c r="G13" s="40"/>
      <c r="H13" s="122"/>
    </row>
    <row r="14" spans="1:8" ht="22.5" x14ac:dyDescent="0.2">
      <c r="A14" s="42" t="s">
        <v>103</v>
      </c>
      <c r="B14" s="42" t="s">
        <v>104</v>
      </c>
      <c r="C14" s="42" t="s">
        <v>105</v>
      </c>
      <c r="D14" s="42">
        <v>2020</v>
      </c>
      <c r="E14" s="42">
        <f>D14-1</f>
        <v>2019</v>
      </c>
      <c r="F14" s="42">
        <f>E14-1</f>
        <v>2018</v>
      </c>
      <c r="G14" s="42">
        <f>F14-1</f>
        <v>2017</v>
      </c>
      <c r="H14" s="200" t="s">
        <v>112</v>
      </c>
    </row>
    <row r="15" spans="1:8" x14ac:dyDescent="0.2">
      <c r="A15" s="43">
        <v>1122</v>
      </c>
      <c r="B15" s="41" t="s">
        <v>113</v>
      </c>
      <c r="C15" s="234">
        <v>0</v>
      </c>
      <c r="D15" s="234">
        <v>0</v>
      </c>
      <c r="E15" s="234">
        <v>0</v>
      </c>
      <c r="F15" s="234">
        <v>267755.5</v>
      </c>
      <c r="G15" s="234">
        <v>595012.65</v>
      </c>
      <c r="H15" s="325"/>
    </row>
    <row r="16" spans="1:8" x14ac:dyDescent="0.2">
      <c r="A16" s="43">
        <v>1124</v>
      </c>
      <c r="B16" s="41" t="s">
        <v>114</v>
      </c>
      <c r="C16" s="234">
        <v>0</v>
      </c>
      <c r="D16" s="234">
        <v>0</v>
      </c>
      <c r="E16" s="234">
        <v>0</v>
      </c>
      <c r="F16" s="234">
        <v>0</v>
      </c>
      <c r="G16" s="234">
        <v>0</v>
      </c>
      <c r="H16" s="325"/>
    </row>
    <row r="18" spans="1:8" x14ac:dyDescent="0.2">
      <c r="A18" s="40" t="s">
        <v>115</v>
      </c>
      <c r="B18" s="40"/>
      <c r="C18" s="40"/>
      <c r="D18" s="40"/>
      <c r="E18" s="40"/>
      <c r="F18" s="40"/>
      <c r="G18" s="40"/>
      <c r="H18" s="122"/>
    </row>
    <row r="19" spans="1:8" x14ac:dyDescent="0.2">
      <c r="A19" s="42" t="s">
        <v>103</v>
      </c>
      <c r="B19" s="42" t="s">
        <v>104</v>
      </c>
      <c r="C19" s="42" t="s">
        <v>105</v>
      </c>
      <c r="D19" s="42" t="s">
        <v>116</v>
      </c>
      <c r="E19" s="42" t="s">
        <v>117</v>
      </c>
      <c r="F19" s="42" t="s">
        <v>118</v>
      </c>
      <c r="G19" s="42" t="s">
        <v>119</v>
      </c>
      <c r="H19" s="200" t="s">
        <v>120</v>
      </c>
    </row>
    <row r="20" spans="1:8" x14ac:dyDescent="0.2">
      <c r="A20" s="43">
        <v>1123</v>
      </c>
      <c r="B20" s="41" t="s">
        <v>121</v>
      </c>
      <c r="C20" s="165">
        <v>0</v>
      </c>
      <c r="D20" s="165">
        <v>0</v>
      </c>
      <c r="E20" s="165">
        <v>0</v>
      </c>
      <c r="F20" s="165">
        <v>0</v>
      </c>
      <c r="G20" s="165">
        <v>0</v>
      </c>
    </row>
    <row r="21" spans="1:8" x14ac:dyDescent="0.2">
      <c r="A21" s="43">
        <v>1125</v>
      </c>
      <c r="B21" s="41" t="s">
        <v>122</v>
      </c>
      <c r="C21" s="165">
        <v>0</v>
      </c>
      <c r="D21" s="165">
        <v>0</v>
      </c>
      <c r="E21" s="165">
        <v>0</v>
      </c>
      <c r="F21" s="165">
        <v>0</v>
      </c>
      <c r="G21" s="165">
        <v>0</v>
      </c>
    </row>
    <row r="22" spans="1:8" x14ac:dyDescent="0.2">
      <c r="A22" s="45">
        <v>1126</v>
      </c>
      <c r="B22" s="46" t="s">
        <v>123</v>
      </c>
      <c r="C22" s="165">
        <v>0</v>
      </c>
      <c r="D22" s="165">
        <v>0</v>
      </c>
      <c r="E22" s="165">
        <v>0</v>
      </c>
      <c r="F22" s="165">
        <v>0</v>
      </c>
      <c r="G22" s="165">
        <v>0</v>
      </c>
    </row>
    <row r="23" spans="1:8" x14ac:dyDescent="0.2">
      <c r="A23" s="45">
        <v>1129</v>
      </c>
      <c r="B23" s="46" t="s">
        <v>124</v>
      </c>
      <c r="C23" s="165">
        <v>0</v>
      </c>
      <c r="D23" s="165">
        <v>0</v>
      </c>
      <c r="E23" s="165">
        <v>0</v>
      </c>
      <c r="F23" s="165">
        <v>0</v>
      </c>
      <c r="G23" s="165">
        <v>0</v>
      </c>
    </row>
    <row r="24" spans="1:8" x14ac:dyDescent="0.2">
      <c r="A24" s="43">
        <v>1131</v>
      </c>
      <c r="B24" s="41" t="s">
        <v>125</v>
      </c>
      <c r="C24" s="165">
        <v>0</v>
      </c>
      <c r="D24" s="165">
        <v>0</v>
      </c>
      <c r="E24" s="165">
        <v>0</v>
      </c>
      <c r="F24" s="165">
        <v>0</v>
      </c>
      <c r="G24" s="165">
        <v>0</v>
      </c>
    </row>
    <row r="25" spans="1:8" x14ac:dyDescent="0.2">
      <c r="A25" s="43">
        <v>1132</v>
      </c>
      <c r="B25" s="41" t="s">
        <v>126</v>
      </c>
      <c r="C25" s="165">
        <v>0</v>
      </c>
      <c r="D25" s="165">
        <v>0</v>
      </c>
      <c r="E25" s="165">
        <v>0</v>
      </c>
      <c r="F25" s="165">
        <v>0</v>
      </c>
      <c r="G25" s="165">
        <v>0</v>
      </c>
    </row>
    <row r="26" spans="1:8" x14ac:dyDescent="0.2">
      <c r="A26" s="43">
        <v>1133</v>
      </c>
      <c r="B26" s="41" t="s">
        <v>127</v>
      </c>
      <c r="C26" s="165">
        <v>0</v>
      </c>
      <c r="D26" s="165">
        <v>0</v>
      </c>
      <c r="E26" s="165">
        <v>0</v>
      </c>
      <c r="F26" s="165">
        <v>0</v>
      </c>
      <c r="G26" s="165">
        <v>0</v>
      </c>
    </row>
    <row r="27" spans="1:8" x14ac:dyDescent="0.2">
      <c r="A27" s="43">
        <v>1134</v>
      </c>
      <c r="B27" s="41" t="s">
        <v>128</v>
      </c>
      <c r="C27" s="165">
        <v>0</v>
      </c>
      <c r="D27" s="165">
        <v>0</v>
      </c>
      <c r="E27" s="165">
        <v>0</v>
      </c>
      <c r="F27" s="165">
        <v>0</v>
      </c>
      <c r="G27" s="165">
        <v>0</v>
      </c>
    </row>
    <row r="28" spans="1:8" x14ac:dyDescent="0.2">
      <c r="A28" s="43">
        <v>1139</v>
      </c>
      <c r="B28" s="41" t="s">
        <v>129</v>
      </c>
      <c r="C28" s="165">
        <v>0</v>
      </c>
      <c r="D28" s="165">
        <v>0</v>
      </c>
      <c r="E28" s="165">
        <v>0</v>
      </c>
      <c r="F28" s="165">
        <v>0</v>
      </c>
      <c r="G28" s="165">
        <v>0</v>
      </c>
    </row>
    <row r="29" spans="1:8" x14ac:dyDescent="0.2">
      <c r="C29" s="165"/>
      <c r="D29" s="165"/>
      <c r="E29" s="165"/>
      <c r="F29" s="165"/>
      <c r="G29" s="165"/>
    </row>
    <row r="30" spans="1:8" x14ac:dyDescent="0.2">
      <c r="A30" s="40" t="s">
        <v>130</v>
      </c>
      <c r="B30" s="40"/>
      <c r="C30" s="40"/>
      <c r="D30" s="40"/>
      <c r="E30" s="40"/>
      <c r="F30" s="40"/>
      <c r="G30" s="40"/>
      <c r="H30" s="122"/>
    </row>
    <row r="31" spans="1:8" x14ac:dyDescent="0.2">
      <c r="A31" s="42" t="s">
        <v>103</v>
      </c>
      <c r="B31" s="42" t="s">
        <v>104</v>
      </c>
      <c r="C31" s="42" t="s">
        <v>105</v>
      </c>
      <c r="D31" s="42" t="s">
        <v>131</v>
      </c>
      <c r="E31" s="42" t="s">
        <v>132</v>
      </c>
      <c r="F31" s="42" t="s">
        <v>133</v>
      </c>
      <c r="G31" s="42" t="s">
        <v>134</v>
      </c>
      <c r="H31" s="200"/>
    </row>
    <row r="32" spans="1:8" x14ac:dyDescent="0.2">
      <c r="A32" s="43">
        <v>1140</v>
      </c>
      <c r="B32" s="41" t="s">
        <v>135</v>
      </c>
      <c r="C32" s="165">
        <v>0</v>
      </c>
    </row>
    <row r="33" spans="1:8" x14ac:dyDescent="0.2">
      <c r="A33" s="43">
        <v>1141</v>
      </c>
      <c r="B33" s="41" t="s">
        <v>136</v>
      </c>
      <c r="C33" s="165">
        <v>0</v>
      </c>
    </row>
    <row r="34" spans="1:8" x14ac:dyDescent="0.2">
      <c r="A34" s="43">
        <v>1142</v>
      </c>
      <c r="B34" s="41" t="s">
        <v>137</v>
      </c>
      <c r="C34" s="165">
        <v>0</v>
      </c>
    </row>
    <row r="35" spans="1:8" x14ac:dyDescent="0.2">
      <c r="A35" s="43">
        <v>1143</v>
      </c>
      <c r="B35" s="41" t="s">
        <v>138</v>
      </c>
      <c r="C35" s="165">
        <v>0</v>
      </c>
    </row>
    <row r="36" spans="1:8" x14ac:dyDescent="0.2">
      <c r="A36" s="43">
        <v>1144</v>
      </c>
      <c r="B36" s="41" t="s">
        <v>139</v>
      </c>
      <c r="C36" s="165">
        <v>0</v>
      </c>
    </row>
    <row r="37" spans="1:8" x14ac:dyDescent="0.2">
      <c r="A37" s="43">
        <v>1145</v>
      </c>
      <c r="B37" s="41" t="s">
        <v>140</v>
      </c>
      <c r="C37" s="165">
        <v>0</v>
      </c>
    </row>
    <row r="39" spans="1:8" x14ac:dyDescent="0.2">
      <c r="A39" s="40" t="s">
        <v>141</v>
      </c>
      <c r="B39" s="40"/>
      <c r="C39" s="40"/>
      <c r="D39" s="40"/>
      <c r="E39" s="40"/>
      <c r="F39" s="40"/>
      <c r="G39" s="40"/>
      <c r="H39" s="122"/>
    </row>
    <row r="40" spans="1:8" x14ac:dyDescent="0.2">
      <c r="A40" s="42" t="s">
        <v>103</v>
      </c>
      <c r="B40" s="42" t="s">
        <v>104</v>
      </c>
      <c r="C40" s="42" t="s">
        <v>105</v>
      </c>
      <c r="D40" s="42" t="s">
        <v>142</v>
      </c>
      <c r="E40" s="42" t="s">
        <v>143</v>
      </c>
      <c r="F40" s="42" t="s">
        <v>144</v>
      </c>
      <c r="G40" s="42"/>
      <c r="H40" s="200"/>
    </row>
    <row r="41" spans="1:8" x14ac:dyDescent="0.2">
      <c r="A41" s="43">
        <v>1150</v>
      </c>
      <c r="B41" s="41" t="s">
        <v>145</v>
      </c>
      <c r="C41" s="165">
        <v>0</v>
      </c>
    </row>
    <row r="42" spans="1:8" x14ac:dyDescent="0.2">
      <c r="A42" s="43">
        <v>1151</v>
      </c>
      <c r="B42" s="41" t="s">
        <v>146</v>
      </c>
      <c r="C42" s="165">
        <v>0</v>
      </c>
    </row>
    <row r="44" spans="1:8" x14ac:dyDescent="0.2">
      <c r="A44" s="40" t="s">
        <v>147</v>
      </c>
      <c r="B44" s="40"/>
      <c r="C44" s="40"/>
      <c r="D44" s="40"/>
      <c r="E44" s="40"/>
      <c r="F44" s="40"/>
      <c r="G44" s="40"/>
      <c r="H44" s="122"/>
    </row>
    <row r="45" spans="1:8" x14ac:dyDescent="0.2">
      <c r="A45" s="42" t="s">
        <v>103</v>
      </c>
      <c r="B45" s="42" t="s">
        <v>104</v>
      </c>
      <c r="C45" s="42" t="s">
        <v>105</v>
      </c>
      <c r="D45" s="42" t="s">
        <v>106</v>
      </c>
      <c r="E45" s="42" t="s">
        <v>120</v>
      </c>
      <c r="F45" s="42"/>
      <c r="G45" s="42"/>
      <c r="H45" s="200"/>
    </row>
    <row r="46" spans="1:8" x14ac:dyDescent="0.2">
      <c r="A46" s="43">
        <v>1213</v>
      </c>
      <c r="B46" s="41" t="s">
        <v>148</v>
      </c>
      <c r="C46" s="165">
        <v>0</v>
      </c>
    </row>
    <row r="48" spans="1:8" x14ac:dyDescent="0.2">
      <c r="A48" s="40" t="s">
        <v>149</v>
      </c>
      <c r="B48" s="40"/>
      <c r="C48" s="40"/>
      <c r="D48" s="40"/>
      <c r="E48" s="40"/>
      <c r="F48" s="40"/>
      <c r="G48" s="40"/>
      <c r="H48" s="122"/>
    </row>
    <row r="49" spans="1:8" x14ac:dyDescent="0.2">
      <c r="A49" s="42" t="s">
        <v>103</v>
      </c>
      <c r="B49" s="42" t="s">
        <v>104</v>
      </c>
      <c r="C49" s="42" t="s">
        <v>105</v>
      </c>
      <c r="D49" s="42"/>
      <c r="E49" s="42"/>
      <c r="F49" s="42"/>
      <c r="G49" s="42"/>
      <c r="H49" s="200"/>
    </row>
    <row r="50" spans="1:8" x14ac:dyDescent="0.2">
      <c r="A50" s="43">
        <v>1214</v>
      </c>
      <c r="B50" s="41" t="s">
        <v>150</v>
      </c>
      <c r="C50" s="165">
        <v>0</v>
      </c>
    </row>
    <row r="52" spans="1:8" x14ac:dyDescent="0.2">
      <c r="A52" s="40" t="s">
        <v>151</v>
      </c>
      <c r="B52" s="40"/>
      <c r="C52" s="40"/>
      <c r="D52" s="40"/>
      <c r="E52" s="40"/>
      <c r="F52" s="40"/>
      <c r="G52" s="40"/>
      <c r="H52" s="122"/>
    </row>
    <row r="53" spans="1:8" x14ac:dyDescent="0.2">
      <c r="A53" s="42" t="s">
        <v>103</v>
      </c>
      <c r="B53" s="42" t="s">
        <v>104</v>
      </c>
      <c r="C53" s="42" t="s">
        <v>105</v>
      </c>
      <c r="D53" s="42" t="s">
        <v>152</v>
      </c>
      <c r="E53" s="42" t="s">
        <v>153</v>
      </c>
      <c r="F53" s="42" t="s">
        <v>142</v>
      </c>
      <c r="G53" s="42" t="s">
        <v>154</v>
      </c>
      <c r="H53" s="200" t="s">
        <v>155</v>
      </c>
    </row>
    <row r="54" spans="1:8" x14ac:dyDescent="0.2">
      <c r="A54" s="43">
        <v>1230</v>
      </c>
      <c r="B54" s="41" t="s">
        <v>156</v>
      </c>
      <c r="C54" s="333">
        <f>C55+C57</f>
        <v>21475961.329999998</v>
      </c>
      <c r="D54" s="233">
        <v>0</v>
      </c>
      <c r="E54" s="233">
        <f>+E57</f>
        <v>1114633.1100000001</v>
      </c>
    </row>
    <row r="55" spans="1:8" x14ac:dyDescent="0.2">
      <c r="A55" s="43">
        <v>1231</v>
      </c>
      <c r="B55" s="41" t="s">
        <v>157</v>
      </c>
      <c r="C55" s="334">
        <v>20361327.219999999</v>
      </c>
      <c r="D55" s="234">
        <v>0</v>
      </c>
      <c r="E55" s="234">
        <v>0</v>
      </c>
    </row>
    <row r="56" spans="1:8" x14ac:dyDescent="0.2">
      <c r="A56" s="43">
        <v>1232</v>
      </c>
      <c r="B56" s="41" t="s">
        <v>158</v>
      </c>
      <c r="C56" s="334">
        <v>0</v>
      </c>
      <c r="D56" s="234">
        <v>0</v>
      </c>
      <c r="E56" s="234">
        <v>0</v>
      </c>
    </row>
    <row r="57" spans="1:8" ht="22.5" x14ac:dyDescent="0.2">
      <c r="A57" s="43">
        <v>1233</v>
      </c>
      <c r="B57" s="41" t="s">
        <v>159</v>
      </c>
      <c r="C57" s="334">
        <v>1114634.1100000001</v>
      </c>
      <c r="D57" s="234">
        <v>0</v>
      </c>
      <c r="E57" s="234">
        <v>1114633.1100000001</v>
      </c>
      <c r="F57" s="41" t="s">
        <v>1752</v>
      </c>
      <c r="G57" s="228">
        <v>0.05</v>
      </c>
      <c r="H57" s="117" t="s">
        <v>1753</v>
      </c>
    </row>
    <row r="58" spans="1:8" x14ac:dyDescent="0.2">
      <c r="A58" s="43">
        <v>1234</v>
      </c>
      <c r="B58" s="41" t="s">
        <v>160</v>
      </c>
      <c r="C58" s="334">
        <v>0</v>
      </c>
      <c r="D58" s="234">
        <v>0</v>
      </c>
      <c r="E58" s="234">
        <v>0</v>
      </c>
    </row>
    <row r="59" spans="1:8" x14ac:dyDescent="0.2">
      <c r="A59" s="43">
        <v>1235</v>
      </c>
      <c r="B59" s="41" t="s">
        <v>161</v>
      </c>
      <c r="C59" s="334">
        <v>0</v>
      </c>
      <c r="D59" s="234">
        <v>0</v>
      </c>
      <c r="E59" s="234">
        <v>0</v>
      </c>
    </row>
    <row r="60" spans="1:8" x14ac:dyDescent="0.2">
      <c r="A60" s="43">
        <v>1236</v>
      </c>
      <c r="B60" s="41" t="s">
        <v>162</v>
      </c>
      <c r="C60" s="334">
        <v>0</v>
      </c>
      <c r="D60" s="234">
        <v>0</v>
      </c>
      <c r="E60" s="234">
        <v>0</v>
      </c>
    </row>
    <row r="61" spans="1:8" x14ac:dyDescent="0.2">
      <c r="A61" s="43">
        <v>1239</v>
      </c>
      <c r="B61" s="41" t="s">
        <v>163</v>
      </c>
      <c r="C61" s="234">
        <v>0</v>
      </c>
      <c r="D61" s="234">
        <v>0</v>
      </c>
      <c r="E61" s="234">
        <v>0</v>
      </c>
    </row>
    <row r="62" spans="1:8" x14ac:dyDescent="0.2">
      <c r="A62" s="43">
        <v>1240</v>
      </c>
      <c r="B62" s="41" t="s">
        <v>164</v>
      </c>
      <c r="C62" s="233">
        <f>SUM(C63:C72)</f>
        <v>1010732.7</v>
      </c>
      <c r="D62" s="233">
        <f>SUM(D63:D72)</f>
        <v>12057.99</v>
      </c>
      <c r="E62" s="233">
        <f>SUM(E63:E72)</f>
        <v>963474</v>
      </c>
    </row>
    <row r="63" spans="1:8" ht="22.5" x14ac:dyDescent="0.2">
      <c r="A63" s="43" t="s">
        <v>1754</v>
      </c>
      <c r="B63" s="41" t="s">
        <v>165</v>
      </c>
      <c r="C63" s="234">
        <v>708596.24</v>
      </c>
      <c r="D63" s="234">
        <v>6552</v>
      </c>
      <c r="E63" s="234">
        <v>695387</v>
      </c>
      <c r="F63" s="41" t="s">
        <v>1752</v>
      </c>
      <c r="G63" s="228">
        <v>0.1</v>
      </c>
      <c r="H63" s="117" t="s">
        <v>1753</v>
      </c>
    </row>
    <row r="64" spans="1:8" ht="22.5" x14ac:dyDescent="0.2">
      <c r="A64" s="43" t="s">
        <v>1755</v>
      </c>
      <c r="B64" s="41" t="s">
        <v>1756</v>
      </c>
      <c r="C64" s="234">
        <v>231656.4</v>
      </c>
      <c r="D64" s="234">
        <v>449</v>
      </c>
      <c r="E64" s="234">
        <v>225026</v>
      </c>
      <c r="F64" s="41" t="s">
        <v>1752</v>
      </c>
      <c r="G64" s="228">
        <v>0.3</v>
      </c>
      <c r="H64" s="117" t="s">
        <v>1753</v>
      </c>
    </row>
    <row r="65" spans="1:8" ht="22.5" x14ac:dyDescent="0.2">
      <c r="A65" s="43" t="s">
        <v>1757</v>
      </c>
      <c r="B65" s="41" t="s">
        <v>1758</v>
      </c>
      <c r="C65" s="234">
        <v>37542.21</v>
      </c>
      <c r="D65" s="234">
        <v>3754</v>
      </c>
      <c r="E65" s="234">
        <v>14532</v>
      </c>
      <c r="F65" s="41" t="s">
        <v>1752</v>
      </c>
      <c r="G65" s="228">
        <v>0.1</v>
      </c>
      <c r="H65" s="117" t="s">
        <v>1753</v>
      </c>
    </row>
    <row r="66" spans="1:8" x14ac:dyDescent="0.2">
      <c r="A66" s="43">
        <v>1242</v>
      </c>
      <c r="B66" s="41" t="s">
        <v>166</v>
      </c>
      <c r="C66" s="234">
        <v>0</v>
      </c>
      <c r="D66" s="234">
        <v>0</v>
      </c>
      <c r="E66" s="234">
        <v>0</v>
      </c>
      <c r="G66" s="43"/>
    </row>
    <row r="67" spans="1:8" x14ac:dyDescent="0.2">
      <c r="A67" s="43">
        <v>1243</v>
      </c>
      <c r="B67" s="41" t="s">
        <v>167</v>
      </c>
      <c r="C67" s="234">
        <v>0</v>
      </c>
      <c r="D67" s="234">
        <v>0</v>
      </c>
      <c r="E67" s="234">
        <v>0</v>
      </c>
      <c r="G67" s="43"/>
    </row>
    <row r="68" spans="1:8" ht="22.5" x14ac:dyDescent="0.2">
      <c r="A68" s="43">
        <v>1244</v>
      </c>
      <c r="B68" s="41" t="s">
        <v>168</v>
      </c>
      <c r="C68" s="234">
        <v>0</v>
      </c>
      <c r="D68" s="234">
        <v>2.99</v>
      </c>
      <c r="E68" s="234">
        <v>0</v>
      </c>
      <c r="F68" s="41" t="s">
        <v>1752</v>
      </c>
      <c r="G68" s="228">
        <v>0.25</v>
      </c>
      <c r="H68" s="117" t="s">
        <v>1753</v>
      </c>
    </row>
    <row r="69" spans="1:8" x14ac:dyDescent="0.2">
      <c r="A69" s="43">
        <v>1245</v>
      </c>
      <c r="B69" s="41" t="s">
        <v>169</v>
      </c>
      <c r="C69" s="234">
        <v>0</v>
      </c>
      <c r="D69" s="234">
        <v>0</v>
      </c>
      <c r="E69" s="234">
        <v>0</v>
      </c>
      <c r="G69" s="43"/>
    </row>
    <row r="70" spans="1:8" ht="22.5" x14ac:dyDescent="0.2">
      <c r="A70" s="43">
        <v>1246</v>
      </c>
      <c r="B70" s="41" t="s">
        <v>170</v>
      </c>
      <c r="C70" s="234">
        <v>32937.85</v>
      </c>
      <c r="D70" s="234">
        <v>1300</v>
      </c>
      <c r="E70" s="234">
        <v>28529</v>
      </c>
      <c r="F70" s="41" t="s">
        <v>1752</v>
      </c>
      <c r="G70" s="228">
        <v>0.1</v>
      </c>
      <c r="H70" s="117" t="s">
        <v>1753</v>
      </c>
    </row>
    <row r="71" spans="1:8" x14ac:dyDescent="0.2">
      <c r="A71" s="43">
        <v>1247</v>
      </c>
      <c r="B71" s="41" t="s">
        <v>171</v>
      </c>
      <c r="C71" s="234">
        <v>0</v>
      </c>
      <c r="D71" s="234">
        <v>0</v>
      </c>
      <c r="E71" s="234">
        <v>0</v>
      </c>
    </row>
    <row r="72" spans="1:8" x14ac:dyDescent="0.2">
      <c r="A72" s="43">
        <v>1248</v>
      </c>
      <c r="B72" s="41" t="s">
        <v>172</v>
      </c>
      <c r="C72" s="234">
        <v>0</v>
      </c>
      <c r="D72" s="234">
        <v>0</v>
      </c>
      <c r="E72" s="234">
        <v>0</v>
      </c>
    </row>
    <row r="73" spans="1:8" x14ac:dyDescent="0.2">
      <c r="C73" s="44"/>
      <c r="D73" s="44"/>
      <c r="E73" s="44"/>
    </row>
    <row r="74" spans="1:8" x14ac:dyDescent="0.2">
      <c r="A74" s="40" t="s">
        <v>173</v>
      </c>
      <c r="B74" s="40"/>
      <c r="C74" s="44"/>
      <c r="D74" s="44"/>
      <c r="E74" s="44"/>
    </row>
    <row r="75" spans="1:8" x14ac:dyDescent="0.2">
      <c r="A75" s="42" t="s">
        <v>103</v>
      </c>
      <c r="B75" s="42" t="s">
        <v>104</v>
      </c>
      <c r="C75" s="42" t="s">
        <v>105</v>
      </c>
      <c r="D75" s="42" t="s">
        <v>174</v>
      </c>
      <c r="E75" s="42" t="s">
        <v>175</v>
      </c>
      <c r="F75" s="42" t="s">
        <v>142</v>
      </c>
      <c r="G75" s="42" t="s">
        <v>154</v>
      </c>
      <c r="H75" s="200" t="s">
        <v>155</v>
      </c>
    </row>
    <row r="76" spans="1:8" x14ac:dyDescent="0.2">
      <c r="A76" s="43">
        <v>1250</v>
      </c>
      <c r="B76" s="41" t="s">
        <v>176</v>
      </c>
      <c r="C76" s="233">
        <f>+C77</f>
        <v>183715.78</v>
      </c>
      <c r="D76" s="233">
        <f>+D77</f>
        <v>12742</v>
      </c>
      <c r="E76" s="233">
        <f>+E77</f>
        <v>178569</v>
      </c>
    </row>
    <row r="77" spans="1:8" ht="22.5" x14ac:dyDescent="0.2">
      <c r="A77" s="43">
        <v>1251</v>
      </c>
      <c r="B77" s="41" t="s">
        <v>177</v>
      </c>
      <c r="C77" s="234">
        <v>183715.78</v>
      </c>
      <c r="D77" s="234">
        <v>12742</v>
      </c>
      <c r="E77" s="234">
        <v>178569</v>
      </c>
      <c r="F77" s="41" t="s">
        <v>1752</v>
      </c>
      <c r="G77" s="228">
        <v>0.15</v>
      </c>
      <c r="H77" s="117" t="s">
        <v>1753</v>
      </c>
    </row>
    <row r="78" spans="1:8" x14ac:dyDescent="0.2">
      <c r="A78" s="43">
        <v>1252</v>
      </c>
      <c r="B78" s="41" t="s">
        <v>178</v>
      </c>
      <c r="C78" s="234">
        <v>0</v>
      </c>
      <c r="D78" s="234">
        <v>0</v>
      </c>
      <c r="E78" s="234">
        <v>0</v>
      </c>
    </row>
    <row r="79" spans="1:8" x14ac:dyDescent="0.2">
      <c r="A79" s="43">
        <v>1253</v>
      </c>
      <c r="B79" s="41" t="s">
        <v>179</v>
      </c>
      <c r="C79" s="234">
        <v>0</v>
      </c>
      <c r="D79" s="234">
        <v>0</v>
      </c>
      <c r="E79" s="234">
        <v>0</v>
      </c>
    </row>
    <row r="80" spans="1:8" x14ac:dyDescent="0.2">
      <c r="A80" s="43">
        <v>1254</v>
      </c>
      <c r="B80" s="41" t="s">
        <v>180</v>
      </c>
      <c r="C80" s="234">
        <v>0</v>
      </c>
      <c r="D80" s="234">
        <v>0</v>
      </c>
      <c r="E80" s="234">
        <v>0</v>
      </c>
    </row>
    <row r="81" spans="1:8" x14ac:dyDescent="0.2">
      <c r="A81" s="43">
        <v>1259</v>
      </c>
      <c r="B81" s="41" t="s">
        <v>181</v>
      </c>
      <c r="C81" s="234">
        <v>0</v>
      </c>
      <c r="D81" s="234">
        <v>0</v>
      </c>
      <c r="E81" s="234">
        <v>0</v>
      </c>
    </row>
    <row r="82" spans="1:8" x14ac:dyDescent="0.2">
      <c r="A82" s="43">
        <v>1270</v>
      </c>
      <c r="B82" s="41" t="s">
        <v>182</v>
      </c>
      <c r="C82" s="233">
        <f>+C85+C88</f>
        <v>2419</v>
      </c>
      <c r="D82" s="233">
        <f>+D85</f>
        <v>14452</v>
      </c>
      <c r="E82" s="233">
        <v>0</v>
      </c>
    </row>
    <row r="83" spans="1:8" x14ac:dyDescent="0.2">
      <c r="A83" s="43">
        <v>1271</v>
      </c>
      <c r="B83" s="41" t="s">
        <v>183</v>
      </c>
      <c r="C83" s="234">
        <v>0</v>
      </c>
      <c r="D83" s="234">
        <v>0</v>
      </c>
      <c r="E83" s="234">
        <v>0</v>
      </c>
    </row>
    <row r="84" spans="1:8" x14ac:dyDescent="0.2">
      <c r="A84" s="43">
        <v>1272</v>
      </c>
      <c r="B84" s="41" t="s">
        <v>184</v>
      </c>
      <c r="C84" s="234">
        <v>0</v>
      </c>
      <c r="D84" s="234">
        <v>0</v>
      </c>
      <c r="E84" s="234">
        <v>0</v>
      </c>
    </row>
    <row r="85" spans="1:8" ht="22.5" x14ac:dyDescent="0.2">
      <c r="A85" s="43">
        <v>1273</v>
      </c>
      <c r="B85" s="41" t="s">
        <v>185</v>
      </c>
      <c r="C85" s="234">
        <v>0</v>
      </c>
      <c r="D85" s="234">
        <v>14452</v>
      </c>
      <c r="E85" s="234">
        <v>0</v>
      </c>
      <c r="F85" s="229" t="s">
        <v>1759</v>
      </c>
      <c r="G85" s="229" t="s">
        <v>1760</v>
      </c>
      <c r="H85" s="231" t="s">
        <v>1761</v>
      </c>
    </row>
    <row r="86" spans="1:8" x14ac:dyDescent="0.2">
      <c r="A86" s="43">
        <v>1274</v>
      </c>
      <c r="B86" s="41" t="s">
        <v>186</v>
      </c>
      <c r="C86" s="234">
        <v>0</v>
      </c>
      <c r="D86" s="234">
        <v>0</v>
      </c>
      <c r="E86" s="234">
        <v>0</v>
      </c>
    </row>
    <row r="87" spans="1:8" x14ac:dyDescent="0.2">
      <c r="A87" s="43">
        <v>1275</v>
      </c>
      <c r="B87" s="41" t="s">
        <v>187</v>
      </c>
      <c r="C87" s="234">
        <v>0</v>
      </c>
      <c r="D87" s="234">
        <v>0</v>
      </c>
      <c r="E87" s="234">
        <v>0</v>
      </c>
    </row>
    <row r="88" spans="1:8" x14ac:dyDescent="0.2">
      <c r="A88" s="43">
        <v>1279</v>
      </c>
      <c r="B88" s="41" t="s">
        <v>188</v>
      </c>
      <c r="C88" s="234">
        <v>2419</v>
      </c>
      <c r="D88" s="234">
        <v>0</v>
      </c>
      <c r="E88" s="234">
        <v>0</v>
      </c>
      <c r="F88" s="229" t="s">
        <v>1762</v>
      </c>
    </row>
    <row r="89" spans="1:8" x14ac:dyDescent="0.2">
      <c r="C89" s="234"/>
      <c r="D89" s="234"/>
      <c r="E89" s="234"/>
    </row>
    <row r="90" spans="1:8" x14ac:dyDescent="0.2">
      <c r="A90" s="40" t="s">
        <v>189</v>
      </c>
      <c r="B90" s="40"/>
      <c r="C90" s="40"/>
      <c r="D90" s="40"/>
      <c r="E90" s="40"/>
      <c r="F90" s="40"/>
      <c r="G90" s="40"/>
      <c r="H90" s="122"/>
    </row>
    <row r="91" spans="1:8" x14ac:dyDescent="0.2">
      <c r="A91" s="42" t="s">
        <v>103</v>
      </c>
      <c r="B91" s="42" t="s">
        <v>104</v>
      </c>
      <c r="C91" s="42" t="s">
        <v>105</v>
      </c>
      <c r="D91" s="42" t="s">
        <v>190</v>
      </c>
      <c r="E91" s="42"/>
      <c r="F91" s="42"/>
      <c r="G91" s="42"/>
      <c r="H91" s="200"/>
    </row>
    <row r="92" spans="1:8" x14ac:dyDescent="0.2">
      <c r="A92" s="43">
        <v>1160</v>
      </c>
      <c r="B92" s="41" t="s">
        <v>191</v>
      </c>
      <c r="C92" s="165">
        <v>0</v>
      </c>
    </row>
    <row r="93" spans="1:8" x14ac:dyDescent="0.2">
      <c r="A93" s="43">
        <v>1161</v>
      </c>
      <c r="B93" s="41" t="s">
        <v>192</v>
      </c>
      <c r="C93" s="165">
        <v>0</v>
      </c>
    </row>
    <row r="94" spans="1:8" x14ac:dyDescent="0.2">
      <c r="A94" s="43">
        <v>1162</v>
      </c>
      <c r="B94" s="41" t="s">
        <v>193</v>
      </c>
      <c r="C94" s="165">
        <v>0</v>
      </c>
    </row>
    <row r="96" spans="1:8" x14ac:dyDescent="0.2">
      <c r="A96" s="40" t="s">
        <v>194</v>
      </c>
      <c r="B96" s="40"/>
      <c r="C96" s="40"/>
      <c r="D96" s="40"/>
      <c r="E96" s="40"/>
      <c r="F96" s="40"/>
      <c r="G96" s="40"/>
      <c r="H96" s="122"/>
    </row>
    <row r="97" spans="1:8" x14ac:dyDescent="0.2">
      <c r="A97" s="42" t="s">
        <v>103</v>
      </c>
      <c r="B97" s="42" t="s">
        <v>104</v>
      </c>
      <c r="C97" s="42" t="s">
        <v>105</v>
      </c>
      <c r="D97" s="42" t="s">
        <v>120</v>
      </c>
      <c r="E97" s="42"/>
      <c r="F97" s="42"/>
      <c r="G97" s="42"/>
      <c r="H97" s="200"/>
    </row>
    <row r="98" spans="1:8" x14ac:dyDescent="0.2">
      <c r="A98" s="43">
        <v>1290</v>
      </c>
      <c r="B98" s="41" t="s">
        <v>195</v>
      </c>
      <c r="C98" s="165">
        <v>0</v>
      </c>
    </row>
    <row r="99" spans="1:8" x14ac:dyDescent="0.2">
      <c r="A99" s="43">
        <v>1291</v>
      </c>
      <c r="B99" s="41" t="s">
        <v>196</v>
      </c>
      <c r="C99" s="165">
        <v>0</v>
      </c>
    </row>
    <row r="100" spans="1:8" x14ac:dyDescent="0.2">
      <c r="A100" s="43">
        <v>1292</v>
      </c>
      <c r="B100" s="41" t="s">
        <v>197</v>
      </c>
      <c r="C100" s="165">
        <v>0</v>
      </c>
    </row>
    <row r="101" spans="1:8" x14ac:dyDescent="0.2">
      <c r="A101" s="43">
        <v>1293</v>
      </c>
      <c r="B101" s="41" t="s">
        <v>198</v>
      </c>
      <c r="C101" s="165">
        <v>0</v>
      </c>
    </row>
    <row r="103" spans="1:8" x14ac:dyDescent="0.2">
      <c r="A103" s="40" t="s">
        <v>199</v>
      </c>
      <c r="B103" s="40"/>
      <c r="C103" s="40"/>
      <c r="D103" s="40"/>
      <c r="E103" s="40"/>
      <c r="F103" s="40"/>
      <c r="G103" s="40"/>
      <c r="H103" s="122"/>
    </row>
    <row r="104" spans="1:8" x14ac:dyDescent="0.2">
      <c r="A104" s="42" t="s">
        <v>103</v>
      </c>
      <c r="B104" s="42" t="s">
        <v>104</v>
      </c>
      <c r="C104" s="42" t="s">
        <v>105</v>
      </c>
      <c r="D104" s="42" t="s">
        <v>116</v>
      </c>
      <c r="E104" s="42" t="s">
        <v>117</v>
      </c>
      <c r="F104" s="42" t="s">
        <v>118</v>
      </c>
      <c r="G104" s="42" t="s">
        <v>200</v>
      </c>
      <c r="H104" s="200" t="s">
        <v>201</v>
      </c>
    </row>
    <row r="105" spans="1:8" x14ac:dyDescent="0.2">
      <c r="A105" s="43">
        <v>2110</v>
      </c>
      <c r="B105" s="41" t="s">
        <v>202</v>
      </c>
      <c r="C105" s="233">
        <f>+C112</f>
        <v>38525.24</v>
      </c>
      <c r="D105" s="233">
        <f>+C105</f>
        <v>38525.24</v>
      </c>
      <c r="E105" s="233">
        <v>0</v>
      </c>
      <c r="F105" s="233">
        <v>0</v>
      </c>
      <c r="G105" s="233">
        <v>0</v>
      </c>
    </row>
    <row r="106" spans="1:8" x14ac:dyDescent="0.2">
      <c r="A106" s="43">
        <v>2111</v>
      </c>
      <c r="B106" s="41" t="s">
        <v>203</v>
      </c>
      <c r="C106" s="234">
        <v>0</v>
      </c>
      <c r="D106" s="234">
        <v>0</v>
      </c>
      <c r="E106" s="234">
        <v>0</v>
      </c>
      <c r="F106" s="234">
        <v>0</v>
      </c>
      <c r="G106" s="234">
        <v>0</v>
      </c>
    </row>
    <row r="107" spans="1:8" x14ac:dyDescent="0.2">
      <c r="A107" s="43">
        <v>2112</v>
      </c>
      <c r="B107" s="41" t="s">
        <v>204</v>
      </c>
      <c r="C107" s="234">
        <v>0</v>
      </c>
      <c r="D107" s="234">
        <v>0</v>
      </c>
      <c r="E107" s="234">
        <v>0</v>
      </c>
      <c r="F107" s="234">
        <v>0</v>
      </c>
      <c r="G107" s="234">
        <v>0</v>
      </c>
    </row>
    <row r="108" spans="1:8" x14ac:dyDescent="0.2">
      <c r="A108" s="43">
        <v>2113</v>
      </c>
      <c r="B108" s="41" t="s">
        <v>205</v>
      </c>
      <c r="C108" s="234">
        <v>0</v>
      </c>
      <c r="D108" s="234">
        <v>0</v>
      </c>
      <c r="E108" s="234">
        <v>0</v>
      </c>
      <c r="F108" s="234">
        <v>0</v>
      </c>
      <c r="G108" s="234">
        <v>0</v>
      </c>
    </row>
    <row r="109" spans="1:8" x14ac:dyDescent="0.2">
      <c r="A109" s="43">
        <v>2114</v>
      </c>
      <c r="B109" s="41" t="s">
        <v>206</v>
      </c>
      <c r="C109" s="234">
        <v>0</v>
      </c>
      <c r="D109" s="234">
        <v>0</v>
      </c>
      <c r="E109" s="234">
        <v>0</v>
      </c>
      <c r="F109" s="234">
        <v>0</v>
      </c>
      <c r="G109" s="234">
        <v>0</v>
      </c>
    </row>
    <row r="110" spans="1:8" x14ac:dyDescent="0.2">
      <c r="A110" s="43">
        <v>2115</v>
      </c>
      <c r="B110" s="41" t="s">
        <v>207</v>
      </c>
      <c r="C110" s="234">
        <v>0</v>
      </c>
      <c r="D110" s="234">
        <v>0</v>
      </c>
      <c r="E110" s="234">
        <v>0</v>
      </c>
      <c r="F110" s="234">
        <v>0</v>
      </c>
      <c r="G110" s="234">
        <v>0</v>
      </c>
    </row>
    <row r="111" spans="1:8" x14ac:dyDescent="0.2">
      <c r="A111" s="43">
        <v>2116</v>
      </c>
      <c r="B111" s="41" t="s">
        <v>208</v>
      </c>
      <c r="C111" s="234">
        <v>0</v>
      </c>
      <c r="D111" s="234">
        <v>0</v>
      </c>
      <c r="E111" s="234">
        <v>0</v>
      </c>
      <c r="F111" s="234">
        <v>0</v>
      </c>
      <c r="G111" s="234">
        <v>0</v>
      </c>
    </row>
    <row r="112" spans="1:8" ht="45" x14ac:dyDescent="0.2">
      <c r="A112" s="57">
        <v>2117</v>
      </c>
      <c r="B112" s="136" t="s">
        <v>209</v>
      </c>
      <c r="C112" s="335">
        <v>38525.24</v>
      </c>
      <c r="D112" s="335">
        <f>+C112</f>
        <v>38525.24</v>
      </c>
      <c r="E112" s="335">
        <v>0</v>
      </c>
      <c r="F112" s="335">
        <v>0</v>
      </c>
      <c r="G112" s="335">
        <v>0</v>
      </c>
      <c r="H112" s="117" t="s">
        <v>1763</v>
      </c>
    </row>
    <row r="113" spans="1:8" x14ac:dyDescent="0.2">
      <c r="A113" s="43">
        <v>2118</v>
      </c>
      <c r="B113" s="41" t="s">
        <v>210</v>
      </c>
      <c r="C113" s="234">
        <v>0</v>
      </c>
      <c r="D113" s="234">
        <v>0</v>
      </c>
      <c r="E113" s="234">
        <v>0</v>
      </c>
      <c r="F113" s="234">
        <v>0</v>
      </c>
      <c r="G113" s="234">
        <v>0</v>
      </c>
    </row>
    <row r="114" spans="1:8" x14ac:dyDescent="0.2">
      <c r="A114" s="43">
        <v>2119</v>
      </c>
      <c r="B114" s="41" t="s">
        <v>211</v>
      </c>
      <c r="C114" s="234">
        <v>0</v>
      </c>
      <c r="D114" s="234">
        <v>0</v>
      </c>
      <c r="E114" s="234">
        <v>0</v>
      </c>
      <c r="F114" s="234">
        <v>0</v>
      </c>
      <c r="G114" s="234">
        <v>0</v>
      </c>
    </row>
    <row r="115" spans="1:8" x14ac:dyDescent="0.2">
      <c r="A115" s="43">
        <v>2120</v>
      </c>
      <c r="B115" s="41" t="s">
        <v>212</v>
      </c>
      <c r="C115" s="234">
        <v>0</v>
      </c>
      <c r="D115" s="234">
        <v>0</v>
      </c>
      <c r="E115" s="234">
        <v>0</v>
      </c>
      <c r="F115" s="234">
        <v>0</v>
      </c>
      <c r="G115" s="234">
        <v>0</v>
      </c>
    </row>
    <row r="116" spans="1:8" x14ac:dyDescent="0.2">
      <c r="A116" s="43">
        <v>2121</v>
      </c>
      <c r="B116" s="41" t="s">
        <v>213</v>
      </c>
      <c r="C116" s="234">
        <v>0</v>
      </c>
      <c r="D116" s="234">
        <v>0</v>
      </c>
      <c r="E116" s="234">
        <v>0</v>
      </c>
      <c r="F116" s="234">
        <v>0</v>
      </c>
      <c r="G116" s="234">
        <v>0</v>
      </c>
    </row>
    <row r="117" spans="1:8" x14ac:dyDescent="0.2">
      <c r="A117" s="43">
        <v>2122</v>
      </c>
      <c r="B117" s="41" t="s">
        <v>214</v>
      </c>
      <c r="C117" s="234">
        <v>0</v>
      </c>
      <c r="D117" s="234">
        <v>0</v>
      </c>
      <c r="E117" s="234">
        <v>0</v>
      </c>
      <c r="F117" s="234">
        <v>0</v>
      </c>
      <c r="G117" s="234">
        <v>0</v>
      </c>
    </row>
    <row r="118" spans="1:8" x14ac:dyDescent="0.2">
      <c r="A118" s="43">
        <v>2129</v>
      </c>
      <c r="B118" s="41" t="s">
        <v>215</v>
      </c>
      <c r="C118" s="234">
        <v>0</v>
      </c>
      <c r="D118" s="234">
        <v>0</v>
      </c>
      <c r="E118" s="234">
        <v>0</v>
      </c>
      <c r="F118" s="234">
        <v>0</v>
      </c>
      <c r="G118" s="234">
        <v>0</v>
      </c>
    </row>
    <row r="120" spans="1:8" x14ac:dyDescent="0.2">
      <c r="A120" s="40" t="s">
        <v>216</v>
      </c>
      <c r="B120" s="40"/>
      <c r="C120" s="40"/>
      <c r="D120" s="40"/>
      <c r="E120" s="40"/>
      <c r="F120" s="40"/>
      <c r="G120" s="40"/>
      <c r="H120" s="122"/>
    </row>
    <row r="121" spans="1:8" x14ac:dyDescent="0.2">
      <c r="A121" s="42" t="s">
        <v>103</v>
      </c>
      <c r="B121" s="42" t="s">
        <v>104</v>
      </c>
      <c r="C121" s="42" t="s">
        <v>105</v>
      </c>
      <c r="D121" s="42" t="s">
        <v>217</v>
      </c>
      <c r="E121" s="42" t="s">
        <v>120</v>
      </c>
      <c r="F121" s="42"/>
      <c r="G121" s="42"/>
      <c r="H121" s="200"/>
    </row>
    <row r="122" spans="1:8" x14ac:dyDescent="0.2">
      <c r="A122" s="43">
        <v>2160</v>
      </c>
      <c r="B122" s="41" t="s">
        <v>218</v>
      </c>
      <c r="C122" s="165">
        <v>0</v>
      </c>
    </row>
    <row r="123" spans="1:8" x14ac:dyDescent="0.2">
      <c r="A123" s="43">
        <v>2161</v>
      </c>
      <c r="B123" s="41" t="s">
        <v>219</v>
      </c>
      <c r="C123" s="165">
        <v>0</v>
      </c>
    </row>
    <row r="124" spans="1:8" x14ac:dyDescent="0.2">
      <c r="A124" s="43">
        <v>2162</v>
      </c>
      <c r="B124" s="41" t="s">
        <v>220</v>
      </c>
      <c r="C124" s="165">
        <v>0</v>
      </c>
    </row>
    <row r="125" spans="1:8" x14ac:dyDescent="0.2">
      <c r="A125" s="43">
        <v>2163</v>
      </c>
      <c r="B125" s="41" t="s">
        <v>221</v>
      </c>
      <c r="C125" s="165">
        <v>0</v>
      </c>
    </row>
    <row r="126" spans="1:8" x14ac:dyDescent="0.2">
      <c r="A126" s="43">
        <v>2164</v>
      </c>
      <c r="B126" s="41" t="s">
        <v>222</v>
      </c>
      <c r="C126" s="165">
        <v>0</v>
      </c>
    </row>
    <row r="127" spans="1:8" x14ac:dyDescent="0.2">
      <c r="A127" s="43">
        <v>2165</v>
      </c>
      <c r="B127" s="41" t="s">
        <v>223</v>
      </c>
      <c r="C127" s="165">
        <v>0</v>
      </c>
    </row>
    <row r="128" spans="1:8" x14ac:dyDescent="0.2">
      <c r="A128" s="43">
        <v>2166</v>
      </c>
      <c r="B128" s="41" t="s">
        <v>224</v>
      </c>
      <c r="C128" s="165">
        <v>0</v>
      </c>
    </row>
    <row r="129" spans="1:8" x14ac:dyDescent="0.2">
      <c r="A129" s="43">
        <v>2250</v>
      </c>
      <c r="B129" s="41" t="s">
        <v>225</v>
      </c>
      <c r="C129" s="165">
        <v>0</v>
      </c>
    </row>
    <row r="130" spans="1:8" x14ac:dyDescent="0.2">
      <c r="A130" s="43">
        <v>2251</v>
      </c>
      <c r="B130" s="41" t="s">
        <v>226</v>
      </c>
      <c r="C130" s="165">
        <v>0</v>
      </c>
    </row>
    <row r="131" spans="1:8" x14ac:dyDescent="0.2">
      <c r="A131" s="43">
        <v>2252</v>
      </c>
      <c r="B131" s="41" t="s">
        <v>227</v>
      </c>
      <c r="C131" s="165">
        <v>0</v>
      </c>
    </row>
    <row r="132" spans="1:8" x14ac:dyDescent="0.2">
      <c r="A132" s="43">
        <v>2253</v>
      </c>
      <c r="B132" s="41" t="s">
        <v>228</v>
      </c>
      <c r="C132" s="165">
        <v>0</v>
      </c>
    </row>
    <row r="133" spans="1:8" x14ac:dyDescent="0.2">
      <c r="A133" s="43">
        <v>2254</v>
      </c>
      <c r="B133" s="41" t="s">
        <v>229</v>
      </c>
      <c r="C133" s="165">
        <v>0</v>
      </c>
    </row>
    <row r="134" spans="1:8" x14ac:dyDescent="0.2">
      <c r="A134" s="43">
        <v>2255</v>
      </c>
      <c r="B134" s="41" t="s">
        <v>230</v>
      </c>
      <c r="C134" s="165">
        <v>0</v>
      </c>
    </row>
    <row r="135" spans="1:8" x14ac:dyDescent="0.2">
      <c r="A135" s="43">
        <v>2256</v>
      </c>
      <c r="B135" s="41" t="s">
        <v>231</v>
      </c>
      <c r="C135" s="165">
        <v>0</v>
      </c>
    </row>
    <row r="137" spans="1:8" x14ac:dyDescent="0.2">
      <c r="A137" s="40" t="s">
        <v>232</v>
      </c>
      <c r="B137" s="40"/>
      <c r="C137" s="40"/>
      <c r="D137" s="40"/>
      <c r="E137" s="40"/>
      <c r="F137" s="40"/>
      <c r="G137" s="40"/>
      <c r="H137" s="122"/>
    </row>
    <row r="138" spans="1:8" x14ac:dyDescent="0.2">
      <c r="A138" s="47" t="s">
        <v>103</v>
      </c>
      <c r="B138" s="47" t="s">
        <v>104</v>
      </c>
      <c r="C138" s="47" t="s">
        <v>105</v>
      </c>
      <c r="D138" s="47" t="s">
        <v>217</v>
      </c>
      <c r="E138" s="47" t="s">
        <v>120</v>
      </c>
      <c r="F138" s="47"/>
      <c r="G138" s="47"/>
      <c r="H138" s="202"/>
    </row>
    <row r="139" spans="1:8" x14ac:dyDescent="0.2">
      <c r="A139" s="43">
        <v>2159</v>
      </c>
      <c r="B139" s="41" t="s">
        <v>233</v>
      </c>
      <c r="C139" s="165">
        <v>0</v>
      </c>
    </row>
    <row r="140" spans="1:8" x14ac:dyDescent="0.2">
      <c r="A140" s="43">
        <v>2170</v>
      </c>
      <c r="B140" s="41" t="s">
        <v>1764</v>
      </c>
      <c r="C140" s="165">
        <v>0</v>
      </c>
    </row>
    <row r="141" spans="1:8" x14ac:dyDescent="0.2">
      <c r="A141" s="43">
        <v>2199</v>
      </c>
      <c r="B141" s="41" t="s">
        <v>234</v>
      </c>
      <c r="C141" s="165">
        <v>0</v>
      </c>
    </row>
    <row r="142" spans="1:8" x14ac:dyDescent="0.2">
      <c r="A142" s="43">
        <v>2240</v>
      </c>
      <c r="B142" s="41" t="s">
        <v>235</v>
      </c>
      <c r="C142" s="165">
        <v>0</v>
      </c>
    </row>
    <row r="143" spans="1:8" x14ac:dyDescent="0.2">
      <c r="A143" s="43">
        <v>2241</v>
      </c>
      <c r="B143" s="41" t="s">
        <v>236</v>
      </c>
      <c r="C143" s="165">
        <v>0</v>
      </c>
    </row>
    <row r="144" spans="1:8" x14ac:dyDescent="0.2">
      <c r="A144" s="43">
        <v>2242</v>
      </c>
      <c r="B144" s="41" t="s">
        <v>237</v>
      </c>
      <c r="C144" s="165">
        <v>0</v>
      </c>
    </row>
    <row r="145" spans="1:3" x14ac:dyDescent="0.2">
      <c r="A145" s="43">
        <v>2249</v>
      </c>
      <c r="B145" s="41" t="s">
        <v>238</v>
      </c>
      <c r="C145" s="165">
        <v>0</v>
      </c>
    </row>
    <row r="147" spans="1:3" x14ac:dyDescent="0.2">
      <c r="B147" s="41" t="s">
        <v>239</v>
      </c>
    </row>
  </sheetData>
  <sheetProtection formatCells="0" formatColumns="0" formatRows="0" insertColumns="0" insertRows="0" insertHyperlinks="0" deleteColumns="0" deleteRows="0" sort="0" autoFilter="0" pivotTables="0"/>
  <mergeCells count="3">
    <mergeCell ref="A1:F1"/>
    <mergeCell ref="A2:F2"/>
    <mergeCell ref="A3:F3"/>
  </mergeCells>
  <printOptions horizontalCentered="1"/>
  <pageMargins left="0.70866141732283472" right="0.70866141732283472" top="0.74803149606299213" bottom="0.74803149606299213" header="0.31496062992125984" footer="0.31496062992125984"/>
  <pageSetup scale="47"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2"/>
  <sheetViews>
    <sheetView showGridLines="0" zoomScaleNormal="100" zoomScaleSheetLayoutView="100" workbookViewId="0">
      <selection sqref="A1:C1"/>
    </sheetView>
  </sheetViews>
  <sheetFormatPr baseColWidth="10" defaultColWidth="9.140625" defaultRowHeight="11.25" x14ac:dyDescent="0.2"/>
  <cols>
    <col min="1" max="1" width="10" style="41" customWidth="1"/>
    <col min="2" max="2" width="72.85546875" style="41" bestFit="1" customWidth="1"/>
    <col min="3" max="3" width="24.28515625" style="41" customWidth="1"/>
    <col min="4" max="4" width="19.7109375" style="41" customWidth="1"/>
    <col min="5" max="5" width="37" style="41" customWidth="1"/>
    <col min="6" max="16384" width="9.140625" style="41"/>
  </cols>
  <sheetData>
    <row r="1" spans="1:5" s="57" customFormat="1" ht="18.95" customHeight="1" x14ac:dyDescent="0.25">
      <c r="A1" s="354" t="s">
        <v>1765</v>
      </c>
      <c r="B1" s="354"/>
      <c r="C1" s="354"/>
      <c r="D1" s="36" t="s">
        <v>97</v>
      </c>
      <c r="E1" s="37">
        <v>2021</v>
      </c>
    </row>
    <row r="2" spans="1:5" s="38" customFormat="1" ht="18.95" customHeight="1" x14ac:dyDescent="0.25">
      <c r="A2" s="354" t="s">
        <v>437</v>
      </c>
      <c r="B2" s="354"/>
      <c r="C2" s="354"/>
      <c r="D2" s="36" t="s">
        <v>99</v>
      </c>
      <c r="E2" s="37" t="s">
        <v>603</v>
      </c>
    </row>
    <row r="3" spans="1:5" s="38" customFormat="1" ht="18.95" customHeight="1" x14ac:dyDescent="0.25">
      <c r="A3" s="354" t="s">
        <v>606</v>
      </c>
      <c r="B3" s="354"/>
      <c r="C3" s="354"/>
      <c r="D3" s="36" t="s">
        <v>100</v>
      </c>
      <c r="E3" s="37">
        <v>4</v>
      </c>
    </row>
    <row r="4" spans="1:5" x14ac:dyDescent="0.2">
      <c r="A4" s="39" t="s">
        <v>101</v>
      </c>
      <c r="B4" s="40"/>
      <c r="C4" s="40"/>
      <c r="D4" s="40"/>
      <c r="E4" s="40"/>
    </row>
    <row r="6" spans="1:5" x14ac:dyDescent="0.2">
      <c r="A6" s="53" t="s">
        <v>436</v>
      </c>
      <c r="B6" s="53"/>
      <c r="C6" s="53"/>
      <c r="D6" s="53"/>
      <c r="E6" s="53"/>
    </row>
    <row r="7" spans="1:5" x14ac:dyDescent="0.2">
      <c r="A7" s="52" t="s">
        <v>103</v>
      </c>
      <c r="B7" s="52" t="s">
        <v>104</v>
      </c>
      <c r="C7" s="52" t="s">
        <v>105</v>
      </c>
      <c r="D7" s="52" t="s">
        <v>388</v>
      </c>
      <c r="E7" s="52"/>
    </row>
    <row r="8" spans="1:5" x14ac:dyDescent="0.2">
      <c r="A8" s="55">
        <v>4100</v>
      </c>
      <c r="B8" s="48" t="s">
        <v>435</v>
      </c>
      <c r="C8" s="277">
        <v>0</v>
      </c>
      <c r="D8" s="48"/>
      <c r="E8" s="54"/>
    </row>
    <row r="9" spans="1:5" x14ac:dyDescent="0.2">
      <c r="A9" s="55">
        <v>4110</v>
      </c>
      <c r="B9" s="48" t="s">
        <v>434</v>
      </c>
      <c r="C9" s="277">
        <v>0</v>
      </c>
      <c r="D9" s="48"/>
      <c r="E9" s="54"/>
    </row>
    <row r="10" spans="1:5" x14ac:dyDescent="0.2">
      <c r="A10" s="55">
        <v>4111</v>
      </c>
      <c r="B10" s="48" t="s">
        <v>433</v>
      </c>
      <c r="C10" s="277">
        <v>0</v>
      </c>
      <c r="D10" s="48"/>
      <c r="E10" s="54"/>
    </row>
    <row r="11" spans="1:5" x14ac:dyDescent="0.2">
      <c r="A11" s="55">
        <v>4112</v>
      </c>
      <c r="B11" s="48" t="s">
        <v>432</v>
      </c>
      <c r="C11" s="277">
        <v>0</v>
      </c>
      <c r="D11" s="48"/>
      <c r="E11" s="54"/>
    </row>
    <row r="12" spans="1:5" x14ac:dyDescent="0.2">
      <c r="A12" s="55">
        <v>4113</v>
      </c>
      <c r="B12" s="48" t="s">
        <v>431</v>
      </c>
      <c r="C12" s="277">
        <v>0</v>
      </c>
      <c r="D12" s="48"/>
      <c r="E12" s="54"/>
    </row>
    <row r="13" spans="1:5" x14ac:dyDescent="0.2">
      <c r="A13" s="55">
        <v>4114</v>
      </c>
      <c r="B13" s="48" t="s">
        <v>430</v>
      </c>
      <c r="C13" s="277">
        <v>0</v>
      </c>
      <c r="D13" s="48"/>
      <c r="E13" s="54"/>
    </row>
    <row r="14" spans="1:5" x14ac:dyDescent="0.2">
      <c r="A14" s="55">
        <v>4115</v>
      </c>
      <c r="B14" s="48" t="s">
        <v>429</v>
      </c>
      <c r="C14" s="277">
        <v>0</v>
      </c>
      <c r="D14" s="48"/>
      <c r="E14" s="54"/>
    </row>
    <row r="15" spans="1:5" x14ac:dyDescent="0.2">
      <c r="A15" s="55">
        <v>4116</v>
      </c>
      <c r="B15" s="48" t="s">
        <v>428</v>
      </c>
      <c r="C15" s="277">
        <v>0</v>
      </c>
      <c r="D15" s="48"/>
      <c r="E15" s="54"/>
    </row>
    <row r="16" spans="1:5" x14ac:dyDescent="0.2">
      <c r="A16" s="55">
        <v>4117</v>
      </c>
      <c r="B16" s="48" t="s">
        <v>427</v>
      </c>
      <c r="C16" s="277">
        <v>0</v>
      </c>
      <c r="D16" s="48"/>
      <c r="E16" s="54"/>
    </row>
    <row r="17" spans="1:5" ht="22.5" x14ac:dyDescent="0.2">
      <c r="A17" s="55">
        <v>4118</v>
      </c>
      <c r="B17" s="56" t="s">
        <v>426</v>
      </c>
      <c r="C17" s="277">
        <v>0</v>
      </c>
      <c r="D17" s="48"/>
      <c r="E17" s="54"/>
    </row>
    <row r="18" spans="1:5" x14ac:dyDescent="0.2">
      <c r="A18" s="55">
        <v>4119</v>
      </c>
      <c r="B18" s="48" t="s">
        <v>425</v>
      </c>
      <c r="C18" s="277">
        <v>0</v>
      </c>
      <c r="D18" s="48"/>
      <c r="E18" s="54"/>
    </row>
    <row r="19" spans="1:5" x14ac:dyDescent="0.2">
      <c r="A19" s="55">
        <v>4120</v>
      </c>
      <c r="B19" s="48" t="s">
        <v>424</v>
      </c>
      <c r="C19" s="277">
        <v>0</v>
      </c>
      <c r="D19" s="48"/>
      <c r="E19" s="54"/>
    </row>
    <row r="20" spans="1:5" x14ac:dyDescent="0.2">
      <c r="A20" s="55">
        <v>4121</v>
      </c>
      <c r="B20" s="48" t="s">
        <v>423</v>
      </c>
      <c r="C20" s="277">
        <v>0</v>
      </c>
      <c r="D20" s="48"/>
      <c r="E20" s="54"/>
    </row>
    <row r="21" spans="1:5" x14ac:dyDescent="0.2">
      <c r="A21" s="55">
        <v>4122</v>
      </c>
      <c r="B21" s="48" t="s">
        <v>422</v>
      </c>
      <c r="C21" s="277">
        <v>0</v>
      </c>
      <c r="D21" s="48"/>
      <c r="E21" s="54"/>
    </row>
    <row r="22" spans="1:5" x14ac:dyDescent="0.2">
      <c r="A22" s="55">
        <v>4123</v>
      </c>
      <c r="B22" s="48" t="s">
        <v>421</v>
      </c>
      <c r="C22" s="277">
        <v>0</v>
      </c>
      <c r="D22" s="48"/>
      <c r="E22" s="54"/>
    </row>
    <row r="23" spans="1:5" x14ac:dyDescent="0.2">
      <c r="A23" s="55">
        <v>4124</v>
      </c>
      <c r="B23" s="48" t="s">
        <v>420</v>
      </c>
      <c r="C23" s="277">
        <v>0</v>
      </c>
      <c r="D23" s="48"/>
      <c r="E23" s="54"/>
    </row>
    <row r="24" spans="1:5" x14ac:dyDescent="0.2">
      <c r="A24" s="55">
        <v>4129</v>
      </c>
      <c r="B24" s="48" t="s">
        <v>419</v>
      </c>
      <c r="C24" s="277">
        <v>0</v>
      </c>
      <c r="D24" s="48"/>
      <c r="E24" s="54"/>
    </row>
    <row r="25" spans="1:5" x14ac:dyDescent="0.2">
      <c r="A25" s="55">
        <v>4130</v>
      </c>
      <c r="B25" s="48" t="s">
        <v>418</v>
      </c>
      <c r="C25" s="277">
        <v>0</v>
      </c>
      <c r="D25" s="48"/>
      <c r="E25" s="54"/>
    </row>
    <row r="26" spans="1:5" x14ac:dyDescent="0.2">
      <c r="A26" s="55">
        <v>4131</v>
      </c>
      <c r="B26" s="48" t="s">
        <v>417</v>
      </c>
      <c r="C26" s="277">
        <v>0</v>
      </c>
      <c r="D26" s="48"/>
      <c r="E26" s="54"/>
    </row>
    <row r="27" spans="1:5" ht="22.5" x14ac:dyDescent="0.2">
      <c r="A27" s="55">
        <v>4132</v>
      </c>
      <c r="B27" s="56" t="s">
        <v>416</v>
      </c>
      <c r="C27" s="277">
        <v>0</v>
      </c>
      <c r="D27" s="48"/>
      <c r="E27" s="54"/>
    </row>
    <row r="28" spans="1:5" x14ac:dyDescent="0.2">
      <c r="A28" s="55">
        <v>4140</v>
      </c>
      <c r="B28" s="48" t="s">
        <v>415</v>
      </c>
      <c r="C28" s="277">
        <v>0</v>
      </c>
      <c r="D28" s="48"/>
      <c r="E28" s="54"/>
    </row>
    <row r="29" spans="1:5" x14ac:dyDescent="0.2">
      <c r="A29" s="55">
        <v>4141</v>
      </c>
      <c r="B29" s="48" t="s">
        <v>414</v>
      </c>
      <c r="C29" s="277">
        <v>0</v>
      </c>
      <c r="D29" s="48"/>
      <c r="E29" s="54"/>
    </row>
    <row r="30" spans="1:5" x14ac:dyDescent="0.2">
      <c r="A30" s="55">
        <v>4143</v>
      </c>
      <c r="B30" s="48" t="s">
        <v>413</v>
      </c>
      <c r="C30" s="277">
        <v>0</v>
      </c>
      <c r="D30" s="48"/>
      <c r="E30" s="54"/>
    </row>
    <row r="31" spans="1:5" x14ac:dyDescent="0.2">
      <c r="A31" s="55">
        <v>4144</v>
      </c>
      <c r="B31" s="48" t="s">
        <v>412</v>
      </c>
      <c r="C31" s="277">
        <v>0</v>
      </c>
      <c r="D31" s="48"/>
      <c r="E31" s="54"/>
    </row>
    <row r="32" spans="1:5" ht="22.5" x14ac:dyDescent="0.2">
      <c r="A32" s="55">
        <v>4145</v>
      </c>
      <c r="B32" s="56" t="s">
        <v>411</v>
      </c>
      <c r="C32" s="277">
        <v>0</v>
      </c>
      <c r="D32" s="48"/>
      <c r="E32" s="54"/>
    </row>
    <row r="33" spans="1:5" x14ac:dyDescent="0.2">
      <c r="A33" s="55">
        <v>4149</v>
      </c>
      <c r="B33" s="48" t="s">
        <v>410</v>
      </c>
      <c r="C33" s="277">
        <v>0</v>
      </c>
      <c r="D33" s="48"/>
      <c r="E33" s="54"/>
    </row>
    <row r="34" spans="1:5" x14ac:dyDescent="0.2">
      <c r="A34" s="55">
        <v>4150</v>
      </c>
      <c r="B34" s="48" t="s">
        <v>409</v>
      </c>
      <c r="C34" s="277">
        <v>0</v>
      </c>
      <c r="D34" s="48"/>
      <c r="E34" s="54"/>
    </row>
    <row r="35" spans="1:5" x14ac:dyDescent="0.2">
      <c r="A35" s="55">
        <v>4151</v>
      </c>
      <c r="B35" s="48" t="s">
        <v>409</v>
      </c>
      <c r="C35" s="277">
        <v>0</v>
      </c>
      <c r="D35" s="48"/>
      <c r="E35" s="54"/>
    </row>
    <row r="36" spans="1:5" ht="22.5" x14ac:dyDescent="0.2">
      <c r="A36" s="55">
        <v>4154</v>
      </c>
      <c r="B36" s="56" t="s">
        <v>408</v>
      </c>
      <c r="C36" s="277">
        <v>0</v>
      </c>
      <c r="D36" s="48"/>
      <c r="E36" s="54"/>
    </row>
    <row r="37" spans="1:5" x14ac:dyDescent="0.2">
      <c r="A37" s="55">
        <v>4160</v>
      </c>
      <c r="B37" s="48" t="s">
        <v>407</v>
      </c>
      <c r="C37" s="277">
        <v>0</v>
      </c>
      <c r="D37" s="48"/>
      <c r="E37" s="54"/>
    </row>
    <row r="38" spans="1:5" x14ac:dyDescent="0.2">
      <c r="A38" s="55">
        <v>4161</v>
      </c>
      <c r="B38" s="48" t="s">
        <v>406</v>
      </c>
      <c r="C38" s="277">
        <v>0</v>
      </c>
      <c r="D38" s="48"/>
      <c r="E38" s="54"/>
    </row>
    <row r="39" spans="1:5" x14ac:dyDescent="0.2">
      <c r="A39" s="55">
        <v>4162</v>
      </c>
      <c r="B39" s="48" t="s">
        <v>405</v>
      </c>
      <c r="C39" s="277">
        <v>0</v>
      </c>
      <c r="D39" s="48"/>
      <c r="E39" s="54"/>
    </row>
    <row r="40" spans="1:5" x14ac:dyDescent="0.2">
      <c r="A40" s="55">
        <v>4163</v>
      </c>
      <c r="B40" s="48" t="s">
        <v>404</v>
      </c>
      <c r="C40" s="277">
        <v>0</v>
      </c>
      <c r="D40" s="48"/>
      <c r="E40" s="54"/>
    </row>
    <row r="41" spans="1:5" x14ac:dyDescent="0.2">
      <c r="A41" s="55">
        <v>4164</v>
      </c>
      <c r="B41" s="48" t="s">
        <v>403</v>
      </c>
      <c r="C41" s="277">
        <v>0</v>
      </c>
      <c r="D41" s="48"/>
      <c r="E41" s="54"/>
    </row>
    <row r="42" spans="1:5" x14ac:dyDescent="0.2">
      <c r="A42" s="55">
        <v>4165</v>
      </c>
      <c r="B42" s="48" t="s">
        <v>402</v>
      </c>
      <c r="C42" s="277">
        <v>0</v>
      </c>
      <c r="D42" s="48"/>
      <c r="E42" s="54"/>
    </row>
    <row r="43" spans="1:5" ht="22.5" x14ac:dyDescent="0.2">
      <c r="A43" s="55">
        <v>4166</v>
      </c>
      <c r="B43" s="56" t="s">
        <v>401</v>
      </c>
      <c r="C43" s="277">
        <v>0</v>
      </c>
      <c r="D43" s="48"/>
      <c r="E43" s="54"/>
    </row>
    <row r="44" spans="1:5" x14ac:dyDescent="0.2">
      <c r="A44" s="55">
        <v>4168</v>
      </c>
      <c r="B44" s="48" t="s">
        <v>400</v>
      </c>
      <c r="C44" s="277">
        <v>0</v>
      </c>
      <c r="D44" s="48"/>
      <c r="E44" s="54"/>
    </row>
    <row r="45" spans="1:5" x14ac:dyDescent="0.2">
      <c r="A45" s="55">
        <v>4169</v>
      </c>
      <c r="B45" s="48" t="s">
        <v>399</v>
      </c>
      <c r="C45" s="277">
        <v>0</v>
      </c>
      <c r="D45" s="48"/>
      <c r="E45" s="54"/>
    </row>
    <row r="46" spans="1:5" x14ac:dyDescent="0.2">
      <c r="A46" s="55">
        <v>4170</v>
      </c>
      <c r="B46" s="48" t="s">
        <v>398</v>
      </c>
      <c r="C46" s="277">
        <v>0</v>
      </c>
      <c r="D46" s="48"/>
      <c r="E46" s="54"/>
    </row>
    <row r="47" spans="1:5" x14ac:dyDescent="0.2">
      <c r="A47" s="55">
        <v>4171</v>
      </c>
      <c r="B47" s="48" t="s">
        <v>397</v>
      </c>
      <c r="C47" s="277">
        <v>0</v>
      </c>
      <c r="D47" s="48"/>
      <c r="E47" s="54"/>
    </row>
    <row r="48" spans="1:5" x14ac:dyDescent="0.2">
      <c r="A48" s="55">
        <v>4172</v>
      </c>
      <c r="B48" s="48" t="s">
        <v>396</v>
      </c>
      <c r="C48" s="277">
        <v>0</v>
      </c>
      <c r="D48" s="48"/>
      <c r="E48" s="54"/>
    </row>
    <row r="49" spans="1:5" ht="22.5" x14ac:dyDescent="0.2">
      <c r="A49" s="55">
        <v>4173</v>
      </c>
      <c r="B49" s="56" t="s">
        <v>395</v>
      </c>
      <c r="C49" s="277">
        <v>0</v>
      </c>
      <c r="D49" s="48"/>
      <c r="E49" s="54"/>
    </row>
    <row r="50" spans="1:5" ht="22.5" x14ac:dyDescent="0.2">
      <c r="A50" s="55">
        <v>4174</v>
      </c>
      <c r="B50" s="56" t="s">
        <v>394</v>
      </c>
      <c r="C50" s="277">
        <v>0</v>
      </c>
      <c r="D50" s="48"/>
      <c r="E50" s="54"/>
    </row>
    <row r="51" spans="1:5" ht="22.5" x14ac:dyDescent="0.2">
      <c r="A51" s="55">
        <v>4175</v>
      </c>
      <c r="B51" s="56" t="s">
        <v>393</v>
      </c>
      <c r="C51" s="277">
        <v>0</v>
      </c>
      <c r="D51" s="48"/>
      <c r="E51" s="54"/>
    </row>
    <row r="52" spans="1:5" ht="22.5" x14ac:dyDescent="0.2">
      <c r="A52" s="55">
        <v>4176</v>
      </c>
      <c r="B52" s="56" t="s">
        <v>392</v>
      </c>
      <c r="C52" s="277">
        <v>0</v>
      </c>
      <c r="D52" s="48"/>
      <c r="E52" s="54"/>
    </row>
    <row r="53" spans="1:5" ht="22.5" x14ac:dyDescent="0.2">
      <c r="A53" s="55">
        <v>4177</v>
      </c>
      <c r="B53" s="56" t="s">
        <v>391</v>
      </c>
      <c r="C53" s="277">
        <v>0</v>
      </c>
      <c r="D53" s="48"/>
      <c r="E53" s="54"/>
    </row>
    <row r="54" spans="1:5" ht="22.5" x14ac:dyDescent="0.2">
      <c r="A54" s="55">
        <v>4178</v>
      </c>
      <c r="B54" s="56" t="s">
        <v>390</v>
      </c>
      <c r="C54" s="277">
        <v>0</v>
      </c>
      <c r="D54" s="48"/>
      <c r="E54" s="54"/>
    </row>
    <row r="55" spans="1:5" x14ac:dyDescent="0.2">
      <c r="A55" s="55"/>
      <c r="B55" s="56"/>
      <c r="C55" s="277"/>
      <c r="D55" s="48"/>
      <c r="E55" s="54"/>
    </row>
    <row r="56" spans="1:5" x14ac:dyDescent="0.2">
      <c r="A56" s="53" t="s">
        <v>389</v>
      </c>
      <c r="B56" s="53"/>
      <c r="C56" s="273"/>
      <c r="D56" s="53"/>
      <c r="E56" s="53"/>
    </row>
    <row r="57" spans="1:5" x14ac:dyDescent="0.2">
      <c r="A57" s="52" t="s">
        <v>103</v>
      </c>
      <c r="B57" s="52" t="s">
        <v>104</v>
      </c>
      <c r="C57" s="274" t="s">
        <v>105</v>
      </c>
      <c r="D57" s="52" t="s">
        <v>388</v>
      </c>
      <c r="E57" s="52"/>
    </row>
    <row r="58" spans="1:5" ht="33.75" x14ac:dyDescent="0.2">
      <c r="A58" s="55">
        <v>4200</v>
      </c>
      <c r="B58" s="56" t="s">
        <v>387</v>
      </c>
      <c r="C58" s="277">
        <v>0</v>
      </c>
      <c r="D58" s="48"/>
      <c r="E58" s="54"/>
    </row>
    <row r="59" spans="1:5" ht="22.5" x14ac:dyDescent="0.2">
      <c r="A59" s="55">
        <v>4210</v>
      </c>
      <c r="B59" s="56" t="s">
        <v>386</v>
      </c>
      <c r="C59" s="277">
        <v>0</v>
      </c>
      <c r="D59" s="48"/>
      <c r="E59" s="54"/>
    </row>
    <row r="60" spans="1:5" x14ac:dyDescent="0.2">
      <c r="A60" s="55">
        <v>4211</v>
      </c>
      <c r="B60" s="48" t="s">
        <v>296</v>
      </c>
      <c r="C60" s="277">
        <v>0</v>
      </c>
      <c r="D60" s="48"/>
      <c r="E60" s="54"/>
    </row>
    <row r="61" spans="1:5" x14ac:dyDescent="0.2">
      <c r="A61" s="55">
        <v>4212</v>
      </c>
      <c r="B61" s="48" t="s">
        <v>293</v>
      </c>
      <c r="C61" s="277">
        <v>0</v>
      </c>
      <c r="D61" s="48"/>
      <c r="E61" s="54"/>
    </row>
    <row r="62" spans="1:5" x14ac:dyDescent="0.2">
      <c r="A62" s="55">
        <v>4213</v>
      </c>
      <c r="B62" s="48" t="s">
        <v>290</v>
      </c>
      <c r="C62" s="277">
        <v>0</v>
      </c>
      <c r="D62" s="48"/>
      <c r="E62" s="54"/>
    </row>
    <row r="63" spans="1:5" x14ac:dyDescent="0.2">
      <c r="A63" s="55">
        <v>4214</v>
      </c>
      <c r="B63" s="48" t="s">
        <v>385</v>
      </c>
      <c r="C63" s="277">
        <v>0</v>
      </c>
      <c r="D63" s="48"/>
      <c r="E63" s="54"/>
    </row>
    <row r="64" spans="1:5" x14ac:dyDescent="0.2">
      <c r="A64" s="55">
        <v>4215</v>
      </c>
      <c r="B64" s="48" t="s">
        <v>384</v>
      </c>
      <c r="C64" s="277">
        <v>0</v>
      </c>
      <c r="D64" s="48"/>
      <c r="E64" s="54"/>
    </row>
    <row r="65" spans="1:5" x14ac:dyDescent="0.2">
      <c r="A65" s="55">
        <v>4220</v>
      </c>
      <c r="B65" s="48" t="s">
        <v>383</v>
      </c>
      <c r="C65" s="277">
        <v>0</v>
      </c>
      <c r="D65" s="48"/>
      <c r="E65" s="54"/>
    </row>
    <row r="66" spans="1:5" x14ac:dyDescent="0.2">
      <c r="A66" s="55">
        <v>4221</v>
      </c>
      <c r="B66" s="48" t="s">
        <v>382</v>
      </c>
      <c r="C66" s="277">
        <v>0</v>
      </c>
      <c r="D66" s="48"/>
      <c r="E66" s="54"/>
    </row>
    <row r="67" spans="1:5" x14ac:dyDescent="0.2">
      <c r="A67" s="55">
        <v>4223</v>
      </c>
      <c r="B67" s="48" t="s">
        <v>323</v>
      </c>
      <c r="C67" s="277">
        <v>0</v>
      </c>
      <c r="D67" s="48"/>
      <c r="E67" s="54"/>
    </row>
    <row r="68" spans="1:5" x14ac:dyDescent="0.2">
      <c r="A68" s="55">
        <v>4225</v>
      </c>
      <c r="B68" s="48" t="s">
        <v>315</v>
      </c>
      <c r="C68" s="277">
        <v>0</v>
      </c>
      <c r="D68" s="48"/>
      <c r="E68" s="54"/>
    </row>
    <row r="69" spans="1:5" x14ac:dyDescent="0.2">
      <c r="A69" s="55">
        <v>4227</v>
      </c>
      <c r="B69" s="48" t="s">
        <v>381</v>
      </c>
      <c r="C69" s="277">
        <v>0</v>
      </c>
      <c r="D69" s="48"/>
      <c r="E69" s="54"/>
    </row>
    <row r="70" spans="1:5" x14ac:dyDescent="0.2">
      <c r="A70" s="54"/>
      <c r="B70" s="54"/>
      <c r="C70" s="234"/>
      <c r="D70" s="54"/>
      <c r="E70" s="54"/>
    </row>
    <row r="71" spans="1:5" x14ac:dyDescent="0.2">
      <c r="A71" s="53" t="s">
        <v>380</v>
      </c>
      <c r="B71" s="53"/>
      <c r="C71" s="273"/>
      <c r="D71" s="53"/>
      <c r="E71" s="53"/>
    </row>
    <row r="72" spans="1:5" x14ac:dyDescent="0.2">
      <c r="A72" s="52" t="s">
        <v>103</v>
      </c>
      <c r="B72" s="52" t="s">
        <v>104</v>
      </c>
      <c r="C72" s="274" t="s">
        <v>105</v>
      </c>
      <c r="D72" s="52" t="s">
        <v>217</v>
      </c>
      <c r="E72" s="52" t="s">
        <v>120</v>
      </c>
    </row>
    <row r="73" spans="1:5" x14ac:dyDescent="0.2">
      <c r="A73" s="51">
        <v>4300</v>
      </c>
      <c r="B73" s="48" t="s">
        <v>379</v>
      </c>
      <c r="C73" s="277">
        <f>C75</f>
        <v>418970.31</v>
      </c>
      <c r="D73" s="48"/>
      <c r="E73" s="48"/>
    </row>
    <row r="74" spans="1:5" x14ac:dyDescent="0.2">
      <c r="A74" s="51">
        <v>4310</v>
      </c>
      <c r="B74" s="48" t="s">
        <v>378</v>
      </c>
      <c r="C74" s="277">
        <v>0</v>
      </c>
      <c r="D74" s="48"/>
      <c r="E74" s="48"/>
    </row>
    <row r="75" spans="1:5" ht="22.5" x14ac:dyDescent="0.2">
      <c r="A75" s="55">
        <v>4311</v>
      </c>
      <c r="B75" s="232" t="s">
        <v>377</v>
      </c>
      <c r="C75" s="336">
        <v>418970.31</v>
      </c>
      <c r="D75" s="232" t="s">
        <v>1766</v>
      </c>
      <c r="E75" s="56" t="s">
        <v>1767</v>
      </c>
    </row>
    <row r="76" spans="1:5" x14ac:dyDescent="0.2">
      <c r="A76" s="51">
        <v>4319</v>
      </c>
      <c r="B76" s="48" t="s">
        <v>376</v>
      </c>
      <c r="C76" s="277">
        <v>0</v>
      </c>
      <c r="D76" s="48"/>
      <c r="E76" s="48"/>
    </row>
    <row r="77" spans="1:5" x14ac:dyDescent="0.2">
      <c r="A77" s="51">
        <v>4320</v>
      </c>
      <c r="B77" s="48" t="s">
        <v>375</v>
      </c>
      <c r="C77" s="277">
        <v>0</v>
      </c>
      <c r="D77" s="48"/>
      <c r="E77" s="48"/>
    </row>
    <row r="78" spans="1:5" x14ac:dyDescent="0.2">
      <c r="A78" s="51">
        <v>4321</v>
      </c>
      <c r="B78" s="48" t="s">
        <v>374</v>
      </c>
      <c r="C78" s="277">
        <v>0</v>
      </c>
      <c r="D78" s="48"/>
      <c r="E78" s="48"/>
    </row>
    <row r="79" spans="1:5" x14ac:dyDescent="0.2">
      <c r="A79" s="51">
        <v>4322</v>
      </c>
      <c r="B79" s="48" t="s">
        <v>373</v>
      </c>
      <c r="C79" s="277">
        <v>0</v>
      </c>
      <c r="D79" s="48"/>
      <c r="E79" s="48"/>
    </row>
    <row r="80" spans="1:5" x14ac:dyDescent="0.2">
      <c r="A80" s="51">
        <v>4323</v>
      </c>
      <c r="B80" s="48" t="s">
        <v>372</v>
      </c>
      <c r="C80" s="277">
        <v>0</v>
      </c>
      <c r="D80" s="48"/>
      <c r="E80" s="48"/>
    </row>
    <row r="81" spans="1:5" x14ac:dyDescent="0.2">
      <c r="A81" s="51">
        <v>4324</v>
      </c>
      <c r="B81" s="48" t="s">
        <v>371</v>
      </c>
      <c r="C81" s="277">
        <v>0</v>
      </c>
      <c r="D81" s="48"/>
      <c r="E81" s="48"/>
    </row>
    <row r="82" spans="1:5" x14ac:dyDescent="0.2">
      <c r="A82" s="51">
        <v>4325</v>
      </c>
      <c r="B82" s="48" t="s">
        <v>370</v>
      </c>
      <c r="C82" s="277">
        <v>0</v>
      </c>
      <c r="D82" s="48"/>
      <c r="E82" s="48"/>
    </row>
    <row r="83" spans="1:5" x14ac:dyDescent="0.2">
      <c r="A83" s="51">
        <v>4330</v>
      </c>
      <c r="B83" s="48" t="s">
        <v>369</v>
      </c>
      <c r="C83" s="277">
        <v>0</v>
      </c>
      <c r="D83" s="48"/>
      <c r="E83" s="48"/>
    </row>
    <row r="84" spans="1:5" x14ac:dyDescent="0.2">
      <c r="A84" s="51">
        <v>4331</v>
      </c>
      <c r="B84" s="48" t="s">
        <v>369</v>
      </c>
      <c r="C84" s="277">
        <v>0</v>
      </c>
      <c r="D84" s="48"/>
      <c r="E84" s="48"/>
    </row>
    <row r="85" spans="1:5" x14ac:dyDescent="0.2">
      <c r="A85" s="51">
        <v>4340</v>
      </c>
      <c r="B85" s="48" t="s">
        <v>368</v>
      </c>
      <c r="C85" s="277">
        <v>0</v>
      </c>
      <c r="D85" s="48"/>
      <c r="E85" s="48"/>
    </row>
    <row r="86" spans="1:5" x14ac:dyDescent="0.2">
      <c r="A86" s="51">
        <v>4341</v>
      </c>
      <c r="B86" s="48" t="s">
        <v>368</v>
      </c>
      <c r="C86" s="277">
        <v>0</v>
      </c>
      <c r="D86" s="48"/>
      <c r="E86" s="48"/>
    </row>
    <row r="87" spans="1:5" x14ac:dyDescent="0.2">
      <c r="A87" s="51">
        <v>4390</v>
      </c>
      <c r="B87" s="48" t="s">
        <v>362</v>
      </c>
      <c r="C87" s="277">
        <v>0</v>
      </c>
      <c r="D87" s="48"/>
      <c r="E87" s="48"/>
    </row>
    <row r="88" spans="1:5" x14ac:dyDescent="0.2">
      <c r="A88" s="51">
        <v>4392</v>
      </c>
      <c r="B88" s="48" t="s">
        <v>367</v>
      </c>
      <c r="C88" s="277">
        <v>0</v>
      </c>
      <c r="D88" s="48"/>
      <c r="E88" s="48"/>
    </row>
    <row r="89" spans="1:5" x14ac:dyDescent="0.2">
      <c r="A89" s="51">
        <v>4393</v>
      </c>
      <c r="B89" s="48" t="s">
        <v>366</v>
      </c>
      <c r="C89" s="277">
        <v>0</v>
      </c>
      <c r="D89" s="48"/>
      <c r="E89" s="48"/>
    </row>
    <row r="90" spans="1:5" x14ac:dyDescent="0.2">
      <c r="A90" s="51">
        <v>4394</v>
      </c>
      <c r="B90" s="48" t="s">
        <v>365</v>
      </c>
      <c r="C90" s="277">
        <v>0</v>
      </c>
      <c r="D90" s="48"/>
      <c r="E90" s="48"/>
    </row>
    <row r="91" spans="1:5" x14ac:dyDescent="0.2">
      <c r="A91" s="51">
        <v>4395</v>
      </c>
      <c r="B91" s="48" t="s">
        <v>246</v>
      </c>
      <c r="C91" s="277">
        <v>0</v>
      </c>
      <c r="D91" s="48"/>
      <c r="E91" s="48"/>
    </row>
    <row r="92" spans="1:5" x14ac:dyDescent="0.2">
      <c r="A92" s="51">
        <v>4396</v>
      </c>
      <c r="B92" s="48" t="s">
        <v>364</v>
      </c>
      <c r="C92" s="277">
        <v>0</v>
      </c>
      <c r="D92" s="48"/>
      <c r="E92" s="48"/>
    </row>
    <row r="93" spans="1:5" x14ac:dyDescent="0.2">
      <c r="A93" s="51">
        <v>4397</v>
      </c>
      <c r="B93" s="48" t="s">
        <v>363</v>
      </c>
      <c r="C93" s="277">
        <v>0</v>
      </c>
      <c r="D93" s="48"/>
      <c r="E93" s="48"/>
    </row>
    <row r="94" spans="1:5" x14ac:dyDescent="0.2">
      <c r="A94" s="51">
        <v>4399</v>
      </c>
      <c r="B94" s="48" t="s">
        <v>362</v>
      </c>
      <c r="C94" s="277">
        <v>0</v>
      </c>
      <c r="D94" s="48"/>
      <c r="E94" s="48"/>
    </row>
    <row r="95" spans="1:5" x14ac:dyDescent="0.2">
      <c r="A95" s="54"/>
      <c r="B95" s="54"/>
      <c r="C95" s="234"/>
      <c r="D95" s="54"/>
      <c r="E95" s="54"/>
    </row>
    <row r="96" spans="1:5" x14ac:dyDescent="0.2">
      <c r="A96" s="53" t="s">
        <v>361</v>
      </c>
      <c r="B96" s="53"/>
      <c r="C96" s="273"/>
      <c r="D96" s="53"/>
      <c r="E96" s="53"/>
    </row>
    <row r="97" spans="1:5" x14ac:dyDescent="0.2">
      <c r="A97" s="52" t="s">
        <v>103</v>
      </c>
      <c r="B97" s="52" t="s">
        <v>104</v>
      </c>
      <c r="C97" s="274" t="s">
        <v>105</v>
      </c>
      <c r="D97" s="52" t="s">
        <v>360</v>
      </c>
      <c r="E97" s="52" t="s">
        <v>120</v>
      </c>
    </row>
    <row r="98" spans="1:5" x14ac:dyDescent="0.2">
      <c r="A98" s="51">
        <v>5000</v>
      </c>
      <c r="B98" s="48" t="s">
        <v>359</v>
      </c>
      <c r="C98" s="277">
        <v>1252599.67</v>
      </c>
      <c r="D98" s="49">
        <f>IFERROR(C98/$C$98,"")</f>
        <v>1</v>
      </c>
      <c r="E98" s="48"/>
    </row>
    <row r="99" spans="1:5" x14ac:dyDescent="0.2">
      <c r="A99" s="51">
        <v>5100</v>
      </c>
      <c r="B99" s="48" t="s">
        <v>358</v>
      </c>
      <c r="C99" s="277">
        <v>1227799.53</v>
      </c>
      <c r="D99" s="49">
        <f>IFERROR(C99/C98,"")</f>
        <v>0.98020106455879885</v>
      </c>
      <c r="E99" s="48"/>
    </row>
    <row r="100" spans="1:5" x14ac:dyDescent="0.2">
      <c r="A100" s="51">
        <v>5110</v>
      </c>
      <c r="B100" s="48" t="s">
        <v>357</v>
      </c>
      <c r="C100" s="277">
        <v>549203.73</v>
      </c>
      <c r="D100" s="49">
        <f>IFERROR(C100/C99,"")</f>
        <v>0.44730733037501647</v>
      </c>
      <c r="E100" s="48"/>
    </row>
    <row r="101" spans="1:5" x14ac:dyDescent="0.2">
      <c r="A101" s="51">
        <v>5111</v>
      </c>
      <c r="B101" s="48" t="s">
        <v>356</v>
      </c>
      <c r="C101" s="277">
        <v>255725.43</v>
      </c>
      <c r="D101" s="49">
        <f>IFERROR(C101/$C$100,"")</f>
        <v>0.46562944865651223</v>
      </c>
      <c r="E101" s="41" t="s">
        <v>1768</v>
      </c>
    </row>
    <row r="102" spans="1:5" x14ac:dyDescent="0.2">
      <c r="A102" s="51">
        <v>5112</v>
      </c>
      <c r="B102" s="48" t="s">
        <v>355</v>
      </c>
      <c r="C102" s="277">
        <v>0</v>
      </c>
      <c r="D102" s="49">
        <v>0</v>
      </c>
    </row>
    <row r="103" spans="1:5" x14ac:dyDescent="0.2">
      <c r="A103" s="51">
        <v>5113</v>
      </c>
      <c r="B103" s="48" t="s">
        <v>354</v>
      </c>
      <c r="C103" s="277">
        <v>146685.38</v>
      </c>
      <c r="D103" s="49">
        <f t="shared" ref="D103:D105" si="0">IFERROR(C103/$C$100,"")</f>
        <v>0.26708737029153101</v>
      </c>
      <c r="E103" s="41" t="s">
        <v>1769</v>
      </c>
    </row>
    <row r="104" spans="1:5" x14ac:dyDescent="0.2">
      <c r="A104" s="51">
        <v>5114</v>
      </c>
      <c r="B104" s="48" t="s">
        <v>353</v>
      </c>
      <c r="C104" s="277">
        <v>55259.01</v>
      </c>
      <c r="D104" s="49">
        <f t="shared" si="0"/>
        <v>0.10061659632209709</v>
      </c>
    </row>
    <row r="105" spans="1:5" x14ac:dyDescent="0.2">
      <c r="A105" s="51">
        <v>5115</v>
      </c>
      <c r="B105" s="48" t="s">
        <v>352</v>
      </c>
      <c r="C105" s="277">
        <v>91533.91</v>
      </c>
      <c r="D105" s="49">
        <f t="shared" si="0"/>
        <v>0.16666658472985973</v>
      </c>
    </row>
    <row r="106" spans="1:5" x14ac:dyDescent="0.2">
      <c r="A106" s="51">
        <v>5116</v>
      </c>
      <c r="B106" s="48" t="s">
        <v>351</v>
      </c>
      <c r="C106" s="277">
        <v>0</v>
      </c>
      <c r="D106" s="49">
        <v>0</v>
      </c>
      <c r="E106" s="229"/>
    </row>
    <row r="107" spans="1:5" x14ac:dyDescent="0.2">
      <c r="A107" s="51">
        <v>5120</v>
      </c>
      <c r="B107" s="48" t="s">
        <v>350</v>
      </c>
      <c r="C107" s="277">
        <v>40729.230000000003</v>
      </c>
      <c r="D107" s="49">
        <f>IFERROR(C107/$C$99,"")</f>
        <v>3.3172540797437838E-2</v>
      </c>
      <c r="E107" s="229"/>
    </row>
    <row r="108" spans="1:5" x14ac:dyDescent="0.2">
      <c r="A108" s="51">
        <v>5121</v>
      </c>
      <c r="B108" s="48" t="s">
        <v>349</v>
      </c>
      <c r="C108" s="277">
        <v>13042.52</v>
      </c>
      <c r="D108" s="49">
        <f>IFERROR(C108/$C$107,"")</f>
        <v>0.32022505704134352</v>
      </c>
      <c r="E108" s="229"/>
    </row>
    <row r="109" spans="1:5" x14ac:dyDescent="0.2">
      <c r="A109" s="51">
        <v>5122</v>
      </c>
      <c r="B109" s="48" t="s">
        <v>348</v>
      </c>
      <c r="C109" s="277">
        <v>0</v>
      </c>
      <c r="D109" s="49">
        <v>0</v>
      </c>
      <c r="E109" s="229"/>
    </row>
    <row r="110" spans="1:5" x14ac:dyDescent="0.2">
      <c r="A110" s="51">
        <v>5123</v>
      </c>
      <c r="B110" s="48" t="s">
        <v>347</v>
      </c>
      <c r="C110" s="277">
        <v>0</v>
      </c>
      <c r="D110" s="49">
        <v>0</v>
      </c>
      <c r="E110" s="229"/>
    </row>
    <row r="111" spans="1:5" x14ac:dyDescent="0.2">
      <c r="A111" s="51">
        <v>5124</v>
      </c>
      <c r="B111" s="48" t="s">
        <v>346</v>
      </c>
      <c r="C111" s="277">
        <v>0</v>
      </c>
      <c r="D111" s="49">
        <v>0</v>
      </c>
      <c r="E111" s="229"/>
    </row>
    <row r="112" spans="1:5" x14ac:dyDescent="0.2">
      <c r="A112" s="51">
        <v>5125</v>
      </c>
      <c r="B112" s="48" t="s">
        <v>345</v>
      </c>
      <c r="C112" s="277">
        <v>0</v>
      </c>
      <c r="D112" s="49">
        <v>0</v>
      </c>
      <c r="E112" s="229"/>
    </row>
    <row r="113" spans="1:5" x14ac:dyDescent="0.2">
      <c r="A113" s="51">
        <v>5126</v>
      </c>
      <c r="B113" s="48" t="s">
        <v>344</v>
      </c>
      <c r="C113" s="277">
        <v>26320</v>
      </c>
      <c r="D113" s="49">
        <f t="shared" ref="D113:D114" si="1">IFERROR(C113/$C$107,"")</f>
        <v>0.6462189439869106</v>
      </c>
      <c r="E113" s="229"/>
    </row>
    <row r="114" spans="1:5" x14ac:dyDescent="0.2">
      <c r="A114" s="51">
        <v>5127</v>
      </c>
      <c r="B114" s="48" t="s">
        <v>343</v>
      </c>
      <c r="C114" s="277">
        <v>150.88999999999999</v>
      </c>
      <c r="D114" s="49">
        <f t="shared" si="1"/>
        <v>3.7047103517547464E-3</v>
      </c>
      <c r="E114" s="229"/>
    </row>
    <row r="115" spans="1:5" x14ac:dyDescent="0.2">
      <c r="A115" s="51">
        <v>5128</v>
      </c>
      <c r="B115" s="48" t="s">
        <v>342</v>
      </c>
      <c r="C115" s="277">
        <v>0</v>
      </c>
      <c r="D115" s="49">
        <v>0</v>
      </c>
      <c r="E115" s="229"/>
    </row>
    <row r="116" spans="1:5" x14ac:dyDescent="0.2">
      <c r="A116" s="51">
        <v>5129</v>
      </c>
      <c r="B116" s="48" t="s">
        <v>341</v>
      </c>
      <c r="C116" s="277">
        <v>1215.82</v>
      </c>
      <c r="D116" s="49">
        <f>IFERROR(C116/$C$107,"")</f>
        <v>2.9851288619991093E-2</v>
      </c>
      <c r="E116" s="229"/>
    </row>
    <row r="117" spans="1:5" x14ac:dyDescent="0.2">
      <c r="A117" s="51">
        <v>5130</v>
      </c>
      <c r="B117" s="48" t="s">
        <v>340</v>
      </c>
      <c r="C117" s="277">
        <v>637866.56999999995</v>
      </c>
      <c r="D117" s="49">
        <f>IFERROR(C117/$C$99,"")</f>
        <v>0.51952012882754561</v>
      </c>
      <c r="E117" s="229"/>
    </row>
    <row r="118" spans="1:5" x14ac:dyDescent="0.2">
      <c r="A118" s="51">
        <v>5131</v>
      </c>
      <c r="B118" s="48" t="s">
        <v>339</v>
      </c>
      <c r="C118" s="277">
        <v>18947</v>
      </c>
      <c r="D118" s="49">
        <f>IFERROR(C118/$C$117,"")</f>
        <v>2.9703704334277936E-2</v>
      </c>
      <c r="E118" s="229"/>
    </row>
    <row r="119" spans="1:5" x14ac:dyDescent="0.2">
      <c r="A119" s="51">
        <v>5132</v>
      </c>
      <c r="B119" s="48" t="s">
        <v>338</v>
      </c>
      <c r="C119" s="277">
        <v>0</v>
      </c>
      <c r="D119" s="49">
        <v>0</v>
      </c>
      <c r="E119" s="229"/>
    </row>
    <row r="120" spans="1:5" x14ac:dyDescent="0.2">
      <c r="A120" s="51">
        <v>5133</v>
      </c>
      <c r="B120" s="48" t="s">
        <v>337</v>
      </c>
      <c r="C120" s="277">
        <v>88595.95</v>
      </c>
      <c r="D120" s="49">
        <f t="shared" ref="D120:D122" si="2">IFERROR(C120/$C$117,"")</f>
        <v>0.13889417343191382</v>
      </c>
      <c r="E120" s="229"/>
    </row>
    <row r="121" spans="1:5" x14ac:dyDescent="0.2">
      <c r="A121" s="51">
        <v>5134</v>
      </c>
      <c r="B121" s="48" t="s">
        <v>336</v>
      </c>
      <c r="C121" s="277">
        <v>196129.58</v>
      </c>
      <c r="D121" s="49">
        <f t="shared" si="2"/>
        <v>0.30747743999187793</v>
      </c>
      <c r="E121" s="229" t="s">
        <v>1770</v>
      </c>
    </row>
    <row r="122" spans="1:5" x14ac:dyDescent="0.2">
      <c r="A122" s="51">
        <v>5135</v>
      </c>
      <c r="B122" s="48" t="s">
        <v>335</v>
      </c>
      <c r="C122" s="277">
        <v>25118.01</v>
      </c>
      <c r="D122" s="49">
        <f t="shared" si="2"/>
        <v>3.9378157096397137E-2</v>
      </c>
      <c r="E122" s="229"/>
    </row>
    <row r="123" spans="1:5" x14ac:dyDescent="0.2">
      <c r="A123" s="51">
        <v>5136</v>
      </c>
      <c r="B123" s="48" t="s">
        <v>334</v>
      </c>
      <c r="C123" s="277">
        <v>0</v>
      </c>
      <c r="D123" s="49">
        <v>0</v>
      </c>
      <c r="E123" s="229"/>
    </row>
    <row r="124" spans="1:5" x14ac:dyDescent="0.2">
      <c r="A124" s="51">
        <v>5137</v>
      </c>
      <c r="B124" s="48" t="s">
        <v>333</v>
      </c>
      <c r="C124" s="277">
        <v>1698</v>
      </c>
      <c r="D124" s="49">
        <f t="shared" ref="D124:D126" si="3">IFERROR(C124/$C$117,"")</f>
        <v>2.6619987311766475E-3</v>
      </c>
      <c r="E124" s="229"/>
    </row>
    <row r="125" spans="1:5" x14ac:dyDescent="0.2">
      <c r="A125" s="51">
        <v>5138</v>
      </c>
      <c r="B125" s="48" t="s">
        <v>332</v>
      </c>
      <c r="C125" s="277">
        <v>2820.29</v>
      </c>
      <c r="D125" s="49">
        <f t="shared" si="3"/>
        <v>4.4214419325972832E-3</v>
      </c>
      <c r="E125" s="229"/>
    </row>
    <row r="126" spans="1:5" x14ac:dyDescent="0.2">
      <c r="A126" s="51">
        <v>5139</v>
      </c>
      <c r="B126" s="48" t="s">
        <v>331</v>
      </c>
      <c r="C126" s="277">
        <v>304557.74</v>
      </c>
      <c r="D126" s="49">
        <f t="shared" si="3"/>
        <v>0.47746308448175928</v>
      </c>
      <c r="E126" s="229" t="s">
        <v>1771</v>
      </c>
    </row>
    <row r="127" spans="1:5" x14ac:dyDescent="0.2">
      <c r="A127" s="51">
        <v>5200</v>
      </c>
      <c r="B127" s="48" t="s">
        <v>330</v>
      </c>
      <c r="C127" s="277">
        <v>0</v>
      </c>
      <c r="D127" s="49">
        <v>0</v>
      </c>
      <c r="E127" s="229"/>
    </row>
    <row r="128" spans="1:5" x14ac:dyDescent="0.2">
      <c r="A128" s="51">
        <v>5210</v>
      </c>
      <c r="B128" s="48" t="s">
        <v>329</v>
      </c>
      <c r="C128" s="277">
        <v>0</v>
      </c>
      <c r="D128" s="49">
        <v>0</v>
      </c>
      <c r="E128" s="229"/>
    </row>
    <row r="129" spans="1:5" x14ac:dyDescent="0.2">
      <c r="A129" s="51">
        <v>5211</v>
      </c>
      <c r="B129" s="48" t="s">
        <v>328</v>
      </c>
      <c r="C129" s="277">
        <v>0</v>
      </c>
      <c r="D129" s="49">
        <v>0</v>
      </c>
      <c r="E129" s="229"/>
    </row>
    <row r="130" spans="1:5" x14ac:dyDescent="0.2">
      <c r="A130" s="51">
        <v>5212</v>
      </c>
      <c r="B130" s="48" t="s">
        <v>327</v>
      </c>
      <c r="C130" s="277">
        <v>0</v>
      </c>
      <c r="D130" s="49">
        <v>0</v>
      </c>
      <c r="E130" s="229"/>
    </row>
    <row r="131" spans="1:5" x14ac:dyDescent="0.2">
      <c r="A131" s="51">
        <v>5220</v>
      </c>
      <c r="B131" s="48" t="s">
        <v>326</v>
      </c>
      <c r="C131" s="277">
        <v>0</v>
      </c>
      <c r="D131" s="49">
        <v>0</v>
      </c>
      <c r="E131" s="229"/>
    </row>
    <row r="132" spans="1:5" x14ac:dyDescent="0.2">
      <c r="A132" s="51">
        <v>5221</v>
      </c>
      <c r="B132" s="48" t="s">
        <v>325</v>
      </c>
      <c r="C132" s="277">
        <v>0</v>
      </c>
      <c r="D132" s="49">
        <v>0</v>
      </c>
      <c r="E132" s="229"/>
    </row>
    <row r="133" spans="1:5" x14ac:dyDescent="0.2">
      <c r="A133" s="51">
        <v>5222</v>
      </c>
      <c r="B133" s="48" t="s">
        <v>324</v>
      </c>
      <c r="C133" s="277">
        <v>0</v>
      </c>
      <c r="D133" s="49">
        <v>0</v>
      </c>
      <c r="E133" s="229"/>
    </row>
    <row r="134" spans="1:5" x14ac:dyDescent="0.2">
      <c r="A134" s="51">
        <v>5230</v>
      </c>
      <c r="B134" s="48" t="s">
        <v>323</v>
      </c>
      <c r="C134" s="277">
        <v>0</v>
      </c>
      <c r="D134" s="49">
        <v>0</v>
      </c>
      <c r="E134" s="229"/>
    </row>
    <row r="135" spans="1:5" x14ac:dyDescent="0.2">
      <c r="A135" s="51">
        <v>5231</v>
      </c>
      <c r="B135" s="48" t="s">
        <v>322</v>
      </c>
      <c r="C135" s="277">
        <v>0</v>
      </c>
      <c r="D135" s="49">
        <v>0</v>
      </c>
      <c r="E135" s="229"/>
    </row>
    <row r="136" spans="1:5" x14ac:dyDescent="0.2">
      <c r="A136" s="51">
        <v>5232</v>
      </c>
      <c r="B136" s="48" t="s">
        <v>321</v>
      </c>
      <c r="C136" s="277">
        <v>0</v>
      </c>
      <c r="D136" s="49">
        <v>0</v>
      </c>
      <c r="E136" s="229"/>
    </row>
    <row r="137" spans="1:5" x14ac:dyDescent="0.2">
      <c r="A137" s="51">
        <v>5240</v>
      </c>
      <c r="B137" s="48" t="s">
        <v>320</v>
      </c>
      <c r="C137" s="277">
        <v>0</v>
      </c>
      <c r="D137" s="49">
        <v>0</v>
      </c>
      <c r="E137" s="229"/>
    </row>
    <row r="138" spans="1:5" x14ac:dyDescent="0.2">
      <c r="A138" s="51">
        <v>5241</v>
      </c>
      <c r="B138" s="48" t="s">
        <v>319</v>
      </c>
      <c r="C138" s="277">
        <v>0</v>
      </c>
      <c r="D138" s="49">
        <v>0</v>
      </c>
      <c r="E138" s="229"/>
    </row>
    <row r="139" spans="1:5" x14ac:dyDescent="0.2">
      <c r="A139" s="51">
        <v>5242</v>
      </c>
      <c r="B139" s="48" t="s">
        <v>318</v>
      </c>
      <c r="C139" s="277">
        <v>0</v>
      </c>
      <c r="D139" s="49">
        <v>0</v>
      </c>
      <c r="E139" s="229"/>
    </row>
    <row r="140" spans="1:5" x14ac:dyDescent="0.2">
      <c r="A140" s="51">
        <v>5243</v>
      </c>
      <c r="B140" s="48" t="s">
        <v>317</v>
      </c>
      <c r="C140" s="277">
        <v>0</v>
      </c>
      <c r="D140" s="49">
        <v>0</v>
      </c>
      <c r="E140" s="229"/>
    </row>
    <row r="141" spans="1:5" x14ac:dyDescent="0.2">
      <c r="A141" s="51">
        <v>5244</v>
      </c>
      <c r="B141" s="48" t="s">
        <v>316</v>
      </c>
      <c r="C141" s="277">
        <v>0</v>
      </c>
      <c r="D141" s="49">
        <v>0</v>
      </c>
      <c r="E141" s="229"/>
    </row>
    <row r="142" spans="1:5" x14ac:dyDescent="0.2">
      <c r="A142" s="51">
        <v>5250</v>
      </c>
      <c r="B142" s="48" t="s">
        <v>315</v>
      </c>
      <c r="C142" s="277">
        <v>0</v>
      </c>
      <c r="D142" s="49">
        <v>0</v>
      </c>
      <c r="E142" s="229"/>
    </row>
    <row r="143" spans="1:5" x14ac:dyDescent="0.2">
      <c r="A143" s="51">
        <v>5251</v>
      </c>
      <c r="B143" s="48" t="s">
        <v>314</v>
      </c>
      <c r="C143" s="277">
        <v>0</v>
      </c>
      <c r="D143" s="49">
        <v>0</v>
      </c>
      <c r="E143" s="229"/>
    </row>
    <row r="144" spans="1:5" x14ac:dyDescent="0.2">
      <c r="A144" s="51">
        <v>5252</v>
      </c>
      <c r="B144" s="48" t="s">
        <v>313</v>
      </c>
      <c r="C144" s="277">
        <v>0</v>
      </c>
      <c r="D144" s="49">
        <v>0</v>
      </c>
      <c r="E144" s="229"/>
    </row>
    <row r="145" spans="1:5" x14ac:dyDescent="0.2">
      <c r="A145" s="51">
        <v>5259</v>
      </c>
      <c r="B145" s="48" t="s">
        <v>312</v>
      </c>
      <c r="C145" s="277">
        <v>0</v>
      </c>
      <c r="D145" s="49">
        <v>0</v>
      </c>
      <c r="E145" s="229"/>
    </row>
    <row r="146" spans="1:5" x14ac:dyDescent="0.2">
      <c r="A146" s="51">
        <v>5260</v>
      </c>
      <c r="B146" s="48" t="s">
        <v>311</v>
      </c>
      <c r="C146" s="277">
        <v>0</v>
      </c>
      <c r="D146" s="49">
        <v>0</v>
      </c>
      <c r="E146" s="229"/>
    </row>
    <row r="147" spans="1:5" x14ac:dyDescent="0.2">
      <c r="A147" s="51">
        <v>5261</v>
      </c>
      <c r="B147" s="48" t="s">
        <v>310</v>
      </c>
      <c r="C147" s="277">
        <v>0</v>
      </c>
      <c r="D147" s="49">
        <v>0</v>
      </c>
      <c r="E147" s="229"/>
    </row>
    <row r="148" spans="1:5" x14ac:dyDescent="0.2">
      <c r="A148" s="51">
        <v>5262</v>
      </c>
      <c r="B148" s="48" t="s">
        <v>309</v>
      </c>
      <c r="C148" s="277">
        <v>0</v>
      </c>
      <c r="D148" s="49">
        <v>0</v>
      </c>
      <c r="E148" s="229"/>
    </row>
    <row r="149" spans="1:5" x14ac:dyDescent="0.2">
      <c r="A149" s="51">
        <v>5270</v>
      </c>
      <c r="B149" s="48" t="s">
        <v>308</v>
      </c>
      <c r="C149" s="277">
        <v>0</v>
      </c>
      <c r="D149" s="49">
        <v>0</v>
      </c>
      <c r="E149" s="229"/>
    </row>
    <row r="150" spans="1:5" x14ac:dyDescent="0.2">
      <c r="A150" s="51">
        <v>5271</v>
      </c>
      <c r="B150" s="48" t="s">
        <v>307</v>
      </c>
      <c r="C150" s="277">
        <v>0</v>
      </c>
      <c r="D150" s="49">
        <v>0</v>
      </c>
      <c r="E150" s="229"/>
    </row>
    <row r="151" spans="1:5" x14ac:dyDescent="0.2">
      <c r="A151" s="51">
        <v>5280</v>
      </c>
      <c r="B151" s="48" t="s">
        <v>306</v>
      </c>
      <c r="C151" s="277">
        <v>0</v>
      </c>
      <c r="D151" s="49">
        <v>0</v>
      </c>
      <c r="E151" s="229"/>
    </row>
    <row r="152" spans="1:5" x14ac:dyDescent="0.2">
      <c r="A152" s="51">
        <v>5281</v>
      </c>
      <c r="B152" s="48" t="s">
        <v>305</v>
      </c>
      <c r="C152" s="277">
        <v>0</v>
      </c>
      <c r="D152" s="49">
        <v>0</v>
      </c>
      <c r="E152" s="229"/>
    </row>
    <row r="153" spans="1:5" x14ac:dyDescent="0.2">
      <c r="A153" s="51">
        <v>5282</v>
      </c>
      <c r="B153" s="48" t="s">
        <v>304</v>
      </c>
      <c r="C153" s="277">
        <v>0</v>
      </c>
      <c r="D153" s="49">
        <v>0</v>
      </c>
      <c r="E153" s="229"/>
    </row>
    <row r="154" spans="1:5" x14ac:dyDescent="0.2">
      <c r="A154" s="51">
        <v>5283</v>
      </c>
      <c r="B154" s="48" t="s">
        <v>303</v>
      </c>
      <c r="C154" s="277">
        <v>0</v>
      </c>
      <c r="D154" s="49">
        <v>0</v>
      </c>
      <c r="E154" s="229"/>
    </row>
    <row r="155" spans="1:5" x14ac:dyDescent="0.2">
      <c r="A155" s="51">
        <v>5284</v>
      </c>
      <c r="B155" s="48" t="s">
        <v>302</v>
      </c>
      <c r="C155" s="277">
        <v>0</v>
      </c>
      <c r="D155" s="49">
        <v>0</v>
      </c>
      <c r="E155" s="229"/>
    </row>
    <row r="156" spans="1:5" x14ac:dyDescent="0.2">
      <c r="A156" s="51">
        <v>5285</v>
      </c>
      <c r="B156" s="48" t="s">
        <v>301</v>
      </c>
      <c r="C156" s="277">
        <v>0</v>
      </c>
      <c r="D156" s="49">
        <v>0</v>
      </c>
      <c r="E156" s="229"/>
    </row>
    <row r="157" spans="1:5" x14ac:dyDescent="0.2">
      <c r="A157" s="51">
        <v>5290</v>
      </c>
      <c r="B157" s="48" t="s">
        <v>300</v>
      </c>
      <c r="C157" s="277">
        <v>0</v>
      </c>
      <c r="D157" s="49">
        <v>0</v>
      </c>
      <c r="E157" s="229"/>
    </row>
    <row r="158" spans="1:5" x14ac:dyDescent="0.2">
      <c r="A158" s="51">
        <v>5291</v>
      </c>
      <c r="B158" s="48" t="s">
        <v>299</v>
      </c>
      <c r="C158" s="277">
        <v>0</v>
      </c>
      <c r="D158" s="49">
        <v>0</v>
      </c>
      <c r="E158" s="229"/>
    </row>
    <row r="159" spans="1:5" x14ac:dyDescent="0.2">
      <c r="A159" s="51">
        <v>5292</v>
      </c>
      <c r="B159" s="48" t="s">
        <v>298</v>
      </c>
      <c r="C159" s="277">
        <v>0</v>
      </c>
      <c r="D159" s="49">
        <v>0</v>
      </c>
      <c r="E159" s="229"/>
    </row>
    <row r="160" spans="1:5" x14ac:dyDescent="0.2">
      <c r="A160" s="51">
        <v>5300</v>
      </c>
      <c r="B160" s="48" t="s">
        <v>297</v>
      </c>
      <c r="C160" s="277">
        <v>0</v>
      </c>
      <c r="D160" s="49">
        <v>0</v>
      </c>
      <c r="E160" s="229"/>
    </row>
    <row r="161" spans="1:5" x14ac:dyDescent="0.2">
      <c r="A161" s="51">
        <v>5310</v>
      </c>
      <c r="B161" s="48" t="s">
        <v>296</v>
      </c>
      <c r="C161" s="277">
        <v>0</v>
      </c>
      <c r="D161" s="49">
        <v>0</v>
      </c>
      <c r="E161" s="229"/>
    </row>
    <row r="162" spans="1:5" x14ac:dyDescent="0.2">
      <c r="A162" s="51">
        <v>5311</v>
      </c>
      <c r="B162" s="48" t="s">
        <v>295</v>
      </c>
      <c r="C162" s="277">
        <v>0</v>
      </c>
      <c r="D162" s="49">
        <v>0</v>
      </c>
      <c r="E162" s="229"/>
    </row>
    <row r="163" spans="1:5" x14ac:dyDescent="0.2">
      <c r="A163" s="51">
        <v>5312</v>
      </c>
      <c r="B163" s="48" t="s">
        <v>294</v>
      </c>
      <c r="C163" s="277">
        <v>0</v>
      </c>
      <c r="D163" s="49">
        <v>0</v>
      </c>
      <c r="E163" s="229"/>
    </row>
    <row r="164" spans="1:5" x14ac:dyDescent="0.2">
      <c r="A164" s="51">
        <v>5320</v>
      </c>
      <c r="B164" s="48" t="s">
        <v>293</v>
      </c>
      <c r="C164" s="277">
        <v>0</v>
      </c>
      <c r="D164" s="49">
        <v>0</v>
      </c>
      <c r="E164" s="229"/>
    </row>
    <row r="165" spans="1:5" x14ac:dyDescent="0.2">
      <c r="A165" s="51">
        <v>5321</v>
      </c>
      <c r="B165" s="48" t="s">
        <v>292</v>
      </c>
      <c r="C165" s="277">
        <v>0</v>
      </c>
      <c r="D165" s="49">
        <v>0</v>
      </c>
      <c r="E165" s="229"/>
    </row>
    <row r="166" spans="1:5" x14ac:dyDescent="0.2">
      <c r="A166" s="51">
        <v>5322</v>
      </c>
      <c r="B166" s="48" t="s">
        <v>291</v>
      </c>
      <c r="C166" s="277">
        <v>0</v>
      </c>
      <c r="D166" s="49">
        <v>0</v>
      </c>
      <c r="E166" s="229"/>
    </row>
    <row r="167" spans="1:5" x14ac:dyDescent="0.2">
      <c r="A167" s="51">
        <v>5330</v>
      </c>
      <c r="B167" s="48" t="s">
        <v>290</v>
      </c>
      <c r="C167" s="277">
        <v>0</v>
      </c>
      <c r="D167" s="49">
        <v>0</v>
      </c>
      <c r="E167" s="229"/>
    </row>
    <row r="168" spans="1:5" x14ac:dyDescent="0.2">
      <c r="A168" s="51">
        <v>5331</v>
      </c>
      <c r="B168" s="48" t="s">
        <v>289</v>
      </c>
      <c r="C168" s="277">
        <v>0</v>
      </c>
      <c r="D168" s="49">
        <v>0</v>
      </c>
      <c r="E168" s="229"/>
    </row>
    <row r="169" spans="1:5" x14ac:dyDescent="0.2">
      <c r="A169" s="51">
        <v>5332</v>
      </c>
      <c r="B169" s="48" t="s">
        <v>288</v>
      </c>
      <c r="C169" s="277">
        <v>0</v>
      </c>
      <c r="D169" s="49">
        <v>0</v>
      </c>
      <c r="E169" s="229"/>
    </row>
    <row r="170" spans="1:5" x14ac:dyDescent="0.2">
      <c r="A170" s="51">
        <v>5400</v>
      </c>
      <c r="B170" s="48" t="s">
        <v>287</v>
      </c>
      <c r="C170" s="277">
        <v>0</v>
      </c>
      <c r="D170" s="49">
        <v>0</v>
      </c>
      <c r="E170" s="229"/>
    </row>
    <row r="171" spans="1:5" x14ac:dyDescent="0.2">
      <c r="A171" s="51">
        <v>5410</v>
      </c>
      <c r="B171" s="48" t="s">
        <v>286</v>
      </c>
      <c r="C171" s="277">
        <v>0</v>
      </c>
      <c r="D171" s="49">
        <v>0</v>
      </c>
      <c r="E171" s="229"/>
    </row>
    <row r="172" spans="1:5" x14ac:dyDescent="0.2">
      <c r="A172" s="51">
        <v>5411</v>
      </c>
      <c r="B172" s="48" t="s">
        <v>285</v>
      </c>
      <c r="C172" s="277">
        <v>0</v>
      </c>
      <c r="D172" s="49">
        <v>0</v>
      </c>
      <c r="E172" s="229"/>
    </row>
    <row r="173" spans="1:5" x14ac:dyDescent="0.2">
      <c r="A173" s="51">
        <v>5412</v>
      </c>
      <c r="B173" s="48" t="s">
        <v>284</v>
      </c>
      <c r="C173" s="277">
        <v>0</v>
      </c>
      <c r="D173" s="49">
        <v>0</v>
      </c>
      <c r="E173" s="229"/>
    </row>
    <row r="174" spans="1:5" x14ac:dyDescent="0.2">
      <c r="A174" s="51">
        <v>5420</v>
      </c>
      <c r="B174" s="48" t="s">
        <v>283</v>
      </c>
      <c r="C174" s="277">
        <v>0</v>
      </c>
      <c r="D174" s="49">
        <v>0</v>
      </c>
      <c r="E174" s="229"/>
    </row>
    <row r="175" spans="1:5" x14ac:dyDescent="0.2">
      <c r="A175" s="51">
        <v>5421</v>
      </c>
      <c r="B175" s="48" t="s">
        <v>282</v>
      </c>
      <c r="C175" s="277">
        <v>0</v>
      </c>
      <c r="D175" s="49">
        <v>0</v>
      </c>
      <c r="E175" s="229"/>
    </row>
    <row r="176" spans="1:5" x14ac:dyDescent="0.2">
      <c r="A176" s="51">
        <v>5422</v>
      </c>
      <c r="B176" s="48" t="s">
        <v>281</v>
      </c>
      <c r="C176" s="277">
        <v>0</v>
      </c>
      <c r="D176" s="49">
        <v>0</v>
      </c>
      <c r="E176" s="229"/>
    </row>
    <row r="177" spans="1:5" x14ac:dyDescent="0.2">
      <c r="A177" s="51">
        <v>5430</v>
      </c>
      <c r="B177" s="48" t="s">
        <v>280</v>
      </c>
      <c r="C177" s="277">
        <v>0</v>
      </c>
      <c r="D177" s="49">
        <v>0</v>
      </c>
      <c r="E177" s="229"/>
    </row>
    <row r="178" spans="1:5" x14ac:dyDescent="0.2">
      <c r="A178" s="51">
        <v>5431</v>
      </c>
      <c r="B178" s="48" t="s">
        <v>279</v>
      </c>
      <c r="C178" s="277">
        <v>0</v>
      </c>
      <c r="D178" s="49">
        <v>0</v>
      </c>
      <c r="E178" s="229"/>
    </row>
    <row r="179" spans="1:5" x14ac:dyDescent="0.2">
      <c r="A179" s="51">
        <v>5432</v>
      </c>
      <c r="B179" s="48" t="s">
        <v>278</v>
      </c>
      <c r="C179" s="277">
        <v>0</v>
      </c>
      <c r="D179" s="49">
        <v>0</v>
      </c>
      <c r="E179" s="229"/>
    </row>
    <row r="180" spans="1:5" x14ac:dyDescent="0.2">
      <c r="A180" s="51">
        <v>5440</v>
      </c>
      <c r="B180" s="48" t="s">
        <v>277</v>
      </c>
      <c r="C180" s="277">
        <v>0</v>
      </c>
      <c r="D180" s="49">
        <v>0</v>
      </c>
      <c r="E180" s="229"/>
    </row>
    <row r="181" spans="1:5" x14ac:dyDescent="0.2">
      <c r="A181" s="51">
        <v>5441</v>
      </c>
      <c r="B181" s="48" t="s">
        <v>277</v>
      </c>
      <c r="C181" s="277">
        <v>0</v>
      </c>
      <c r="D181" s="49">
        <v>0</v>
      </c>
      <c r="E181" s="229"/>
    </row>
    <row r="182" spans="1:5" x14ac:dyDescent="0.2">
      <c r="A182" s="51">
        <v>5450</v>
      </c>
      <c r="B182" s="48" t="s">
        <v>276</v>
      </c>
      <c r="C182" s="277">
        <v>0</v>
      </c>
      <c r="D182" s="49">
        <v>0</v>
      </c>
      <c r="E182" s="229"/>
    </row>
    <row r="183" spans="1:5" x14ac:dyDescent="0.2">
      <c r="A183" s="51">
        <v>5451</v>
      </c>
      <c r="B183" s="48" t="s">
        <v>275</v>
      </c>
      <c r="C183" s="277">
        <v>0</v>
      </c>
      <c r="D183" s="49">
        <v>0</v>
      </c>
      <c r="E183" s="229"/>
    </row>
    <row r="184" spans="1:5" x14ac:dyDescent="0.2">
      <c r="A184" s="51">
        <v>5452</v>
      </c>
      <c r="B184" s="48" t="s">
        <v>274</v>
      </c>
      <c r="C184" s="277">
        <v>0</v>
      </c>
      <c r="D184" s="49">
        <v>0</v>
      </c>
      <c r="E184" s="229"/>
    </row>
    <row r="185" spans="1:5" x14ac:dyDescent="0.2">
      <c r="A185" s="51">
        <v>5500</v>
      </c>
      <c r="B185" s="48" t="s">
        <v>273</v>
      </c>
      <c r="C185" s="277">
        <v>24800.14</v>
      </c>
      <c r="D185" s="49">
        <f>IFERROR(C185/$C$98,"")</f>
        <v>1.979893544120126E-2</v>
      </c>
      <c r="E185" s="229"/>
    </row>
    <row r="186" spans="1:5" x14ac:dyDescent="0.2">
      <c r="A186" s="51">
        <v>5510</v>
      </c>
      <c r="B186" s="48" t="s">
        <v>272</v>
      </c>
      <c r="C186" s="277">
        <v>24800.14</v>
      </c>
      <c r="D186" s="49">
        <f>IFERROR(C186/C185,"")</f>
        <v>1</v>
      </c>
      <c r="E186" s="229"/>
    </row>
    <row r="187" spans="1:5" x14ac:dyDescent="0.2">
      <c r="A187" s="51">
        <v>5511</v>
      </c>
      <c r="B187" s="48" t="s">
        <v>271</v>
      </c>
      <c r="C187" s="277">
        <v>0</v>
      </c>
      <c r="D187" s="49">
        <v>0</v>
      </c>
      <c r="E187" s="229"/>
    </row>
    <row r="188" spans="1:5" x14ac:dyDescent="0.2">
      <c r="A188" s="51">
        <v>5512</v>
      </c>
      <c r="B188" s="48" t="s">
        <v>270</v>
      </c>
      <c r="C188" s="277">
        <v>0</v>
      </c>
      <c r="D188" s="49">
        <v>0</v>
      </c>
      <c r="E188" s="229"/>
    </row>
    <row r="189" spans="1:5" x14ac:dyDescent="0.2">
      <c r="A189" s="51">
        <v>5513</v>
      </c>
      <c r="B189" s="48" t="s">
        <v>269</v>
      </c>
      <c r="C189" s="277">
        <v>0</v>
      </c>
      <c r="D189" s="49">
        <v>0</v>
      </c>
      <c r="E189" s="229"/>
    </row>
    <row r="190" spans="1:5" x14ac:dyDescent="0.2">
      <c r="A190" s="51">
        <v>5514</v>
      </c>
      <c r="B190" s="48" t="s">
        <v>268</v>
      </c>
      <c r="C190" s="277">
        <v>0</v>
      </c>
      <c r="D190" s="49">
        <v>0</v>
      </c>
      <c r="E190" s="229"/>
    </row>
    <row r="191" spans="1:5" x14ac:dyDescent="0.2">
      <c r="A191" s="51">
        <v>5515</v>
      </c>
      <c r="B191" s="48" t="s">
        <v>267</v>
      </c>
      <c r="C191" s="277">
        <v>12058.46</v>
      </c>
      <c r="D191" s="49">
        <f>IFERROR(C191/$C$186,"")</f>
        <v>0.48622548098518797</v>
      </c>
      <c r="E191" s="229"/>
    </row>
    <row r="192" spans="1:5" x14ac:dyDescent="0.2">
      <c r="A192" s="51">
        <v>5516</v>
      </c>
      <c r="B192" s="48" t="s">
        <v>266</v>
      </c>
      <c r="C192" s="277">
        <v>0</v>
      </c>
      <c r="D192" s="49">
        <v>0</v>
      </c>
      <c r="E192" s="229"/>
    </row>
    <row r="193" spans="1:5" x14ac:dyDescent="0.2">
      <c r="A193" s="51">
        <v>5517</v>
      </c>
      <c r="B193" s="48" t="s">
        <v>265</v>
      </c>
      <c r="C193" s="277">
        <v>12741.68</v>
      </c>
      <c r="D193" s="49">
        <f>IFERROR(C193/$C$186,"")</f>
        <v>0.51377451901481208</v>
      </c>
      <c r="E193" s="229"/>
    </row>
    <row r="194" spans="1:5" x14ac:dyDescent="0.2">
      <c r="A194" s="51">
        <v>5518</v>
      </c>
      <c r="B194" s="48" t="s">
        <v>264</v>
      </c>
      <c r="C194" s="277">
        <v>0</v>
      </c>
      <c r="D194" s="49">
        <v>0</v>
      </c>
      <c r="E194" s="229"/>
    </row>
    <row r="195" spans="1:5" x14ac:dyDescent="0.2">
      <c r="A195" s="51">
        <v>5520</v>
      </c>
      <c r="B195" s="48" t="s">
        <v>263</v>
      </c>
      <c r="C195" s="277">
        <v>0</v>
      </c>
      <c r="D195" s="49">
        <v>0</v>
      </c>
      <c r="E195" s="229"/>
    </row>
    <row r="196" spans="1:5" x14ac:dyDescent="0.2">
      <c r="A196" s="51">
        <v>5521</v>
      </c>
      <c r="B196" s="48" t="s">
        <v>262</v>
      </c>
      <c r="C196" s="277">
        <v>0</v>
      </c>
      <c r="D196" s="49">
        <v>0</v>
      </c>
      <c r="E196" s="229"/>
    </row>
    <row r="197" spans="1:5" x14ac:dyDescent="0.2">
      <c r="A197" s="51">
        <v>5522</v>
      </c>
      <c r="B197" s="48" t="s">
        <v>261</v>
      </c>
      <c r="C197" s="277">
        <v>0</v>
      </c>
      <c r="D197" s="49">
        <v>0</v>
      </c>
      <c r="E197" s="229"/>
    </row>
    <row r="198" spans="1:5" x14ac:dyDescent="0.2">
      <c r="A198" s="51">
        <v>5530</v>
      </c>
      <c r="B198" s="48" t="s">
        <v>260</v>
      </c>
      <c r="C198" s="277">
        <v>0</v>
      </c>
      <c r="D198" s="49">
        <v>0</v>
      </c>
      <c r="E198" s="229"/>
    </row>
    <row r="199" spans="1:5" x14ac:dyDescent="0.2">
      <c r="A199" s="51">
        <v>5531</v>
      </c>
      <c r="B199" s="48" t="s">
        <v>259</v>
      </c>
      <c r="C199" s="277">
        <v>0</v>
      </c>
      <c r="D199" s="49">
        <v>0</v>
      </c>
      <c r="E199" s="229"/>
    </row>
    <row r="200" spans="1:5" x14ac:dyDescent="0.2">
      <c r="A200" s="51">
        <v>5532</v>
      </c>
      <c r="B200" s="48" t="s">
        <v>258</v>
      </c>
      <c r="C200" s="277">
        <v>0</v>
      </c>
      <c r="D200" s="49">
        <v>0</v>
      </c>
      <c r="E200" s="229"/>
    </row>
    <row r="201" spans="1:5" x14ac:dyDescent="0.2">
      <c r="A201" s="51">
        <v>5533</v>
      </c>
      <c r="B201" s="48" t="s">
        <v>257</v>
      </c>
      <c r="C201" s="277">
        <v>0</v>
      </c>
      <c r="D201" s="49">
        <v>0</v>
      </c>
      <c r="E201" s="229"/>
    </row>
    <row r="202" spans="1:5" x14ac:dyDescent="0.2">
      <c r="A202" s="51">
        <v>5534</v>
      </c>
      <c r="B202" s="48" t="s">
        <v>256</v>
      </c>
      <c r="C202" s="277">
        <v>0</v>
      </c>
      <c r="D202" s="49">
        <v>0</v>
      </c>
      <c r="E202" s="229"/>
    </row>
    <row r="203" spans="1:5" x14ac:dyDescent="0.2">
      <c r="A203" s="51">
        <v>5535</v>
      </c>
      <c r="B203" s="48" t="s">
        <v>255</v>
      </c>
      <c r="C203" s="277">
        <v>0</v>
      </c>
      <c r="D203" s="49">
        <v>0</v>
      </c>
      <c r="E203" s="229"/>
    </row>
    <row r="204" spans="1:5" x14ac:dyDescent="0.2">
      <c r="A204" s="51">
        <v>5540</v>
      </c>
      <c r="B204" s="48" t="s">
        <v>254</v>
      </c>
      <c r="C204" s="277">
        <v>0</v>
      </c>
      <c r="D204" s="49">
        <v>0</v>
      </c>
      <c r="E204" s="229"/>
    </row>
    <row r="205" spans="1:5" x14ac:dyDescent="0.2">
      <c r="A205" s="51">
        <v>5541</v>
      </c>
      <c r="B205" s="48" t="s">
        <v>254</v>
      </c>
      <c r="C205" s="277">
        <v>0</v>
      </c>
      <c r="D205" s="49">
        <v>0</v>
      </c>
      <c r="E205" s="229"/>
    </row>
    <row r="206" spans="1:5" x14ac:dyDescent="0.2">
      <c r="A206" s="51">
        <v>5550</v>
      </c>
      <c r="B206" s="48" t="s">
        <v>253</v>
      </c>
      <c r="C206" s="277">
        <v>0</v>
      </c>
      <c r="D206" s="49">
        <v>0</v>
      </c>
      <c r="E206" s="229"/>
    </row>
    <row r="207" spans="1:5" x14ac:dyDescent="0.2">
      <c r="A207" s="51">
        <v>5551</v>
      </c>
      <c r="B207" s="48" t="s">
        <v>253</v>
      </c>
      <c r="C207" s="277">
        <v>0</v>
      </c>
      <c r="D207" s="49">
        <v>0</v>
      </c>
      <c r="E207" s="229"/>
    </row>
    <row r="208" spans="1:5" x14ac:dyDescent="0.2">
      <c r="A208" s="51">
        <v>5590</v>
      </c>
      <c r="B208" s="48" t="s">
        <v>252</v>
      </c>
      <c r="C208" s="277">
        <v>0</v>
      </c>
      <c r="D208" s="49">
        <v>0</v>
      </c>
      <c r="E208" s="229"/>
    </row>
    <row r="209" spans="1:5" x14ac:dyDescent="0.2">
      <c r="A209" s="51">
        <v>5591</v>
      </c>
      <c r="B209" s="48" t="s">
        <v>251</v>
      </c>
      <c r="C209" s="277">
        <v>0</v>
      </c>
      <c r="D209" s="49">
        <v>0</v>
      </c>
      <c r="E209" s="229"/>
    </row>
    <row r="210" spans="1:5" x14ac:dyDescent="0.2">
      <c r="A210" s="51">
        <v>5592</v>
      </c>
      <c r="B210" s="48" t="s">
        <v>250</v>
      </c>
      <c r="C210" s="277">
        <v>0</v>
      </c>
      <c r="D210" s="49">
        <v>0</v>
      </c>
      <c r="E210" s="229"/>
    </row>
    <row r="211" spans="1:5" x14ac:dyDescent="0.2">
      <c r="A211" s="51">
        <v>5593</v>
      </c>
      <c r="B211" s="48" t="s">
        <v>249</v>
      </c>
      <c r="C211" s="277">
        <v>0</v>
      </c>
      <c r="D211" s="49">
        <v>0</v>
      </c>
      <c r="E211" s="229"/>
    </row>
    <row r="212" spans="1:5" x14ac:dyDescent="0.2">
      <c r="A212" s="51">
        <v>5594</v>
      </c>
      <c r="B212" s="48" t="s">
        <v>248</v>
      </c>
      <c r="C212" s="277">
        <v>0</v>
      </c>
      <c r="D212" s="49">
        <v>0</v>
      </c>
      <c r="E212" s="229"/>
    </row>
    <row r="213" spans="1:5" x14ac:dyDescent="0.2">
      <c r="A213" s="51">
        <v>5595</v>
      </c>
      <c r="B213" s="48" t="s">
        <v>247</v>
      </c>
      <c r="C213" s="277">
        <v>0</v>
      </c>
      <c r="D213" s="49">
        <v>0</v>
      </c>
      <c r="E213" s="229"/>
    </row>
    <row r="214" spans="1:5" x14ac:dyDescent="0.2">
      <c r="A214" s="51">
        <v>5596</v>
      </c>
      <c r="B214" s="48" t="s">
        <v>246</v>
      </c>
      <c r="C214" s="277">
        <v>0</v>
      </c>
      <c r="D214" s="49">
        <v>0</v>
      </c>
      <c r="E214" s="229"/>
    </row>
    <row r="215" spans="1:5" x14ac:dyDescent="0.2">
      <c r="A215" s="51">
        <v>5597</v>
      </c>
      <c r="B215" s="48" t="s">
        <v>245</v>
      </c>
      <c r="C215" s="277">
        <v>0</v>
      </c>
      <c r="D215" s="49">
        <v>0</v>
      </c>
      <c r="E215" s="229"/>
    </row>
    <row r="216" spans="1:5" x14ac:dyDescent="0.2">
      <c r="A216" s="51">
        <v>5598</v>
      </c>
      <c r="B216" s="48" t="s">
        <v>244</v>
      </c>
      <c r="C216" s="277">
        <v>0</v>
      </c>
      <c r="D216" s="49">
        <v>0</v>
      </c>
      <c r="E216" s="229"/>
    </row>
    <row r="217" spans="1:5" x14ac:dyDescent="0.2">
      <c r="A217" s="51">
        <v>5599</v>
      </c>
      <c r="B217" s="48" t="s">
        <v>243</v>
      </c>
      <c r="C217" s="277">
        <v>0</v>
      </c>
      <c r="D217" s="49">
        <v>0</v>
      </c>
      <c r="E217" s="229"/>
    </row>
    <row r="218" spans="1:5" x14ac:dyDescent="0.2">
      <c r="A218" s="51">
        <v>5600</v>
      </c>
      <c r="B218" s="48" t="s">
        <v>242</v>
      </c>
      <c r="C218" s="277">
        <v>0</v>
      </c>
      <c r="D218" s="49">
        <v>0</v>
      </c>
      <c r="E218" s="229"/>
    </row>
    <row r="219" spans="1:5" x14ac:dyDescent="0.2">
      <c r="A219" s="51">
        <v>5610</v>
      </c>
      <c r="B219" s="48" t="s">
        <v>241</v>
      </c>
      <c r="C219" s="277">
        <v>0</v>
      </c>
      <c r="D219" s="49">
        <v>0</v>
      </c>
      <c r="E219" s="229"/>
    </row>
    <row r="220" spans="1:5" x14ac:dyDescent="0.2">
      <c r="A220" s="51">
        <v>5611</v>
      </c>
      <c r="B220" s="48" t="s">
        <v>240</v>
      </c>
      <c r="C220" s="277">
        <v>0</v>
      </c>
      <c r="D220" s="49">
        <v>0</v>
      </c>
      <c r="E220" s="14"/>
    </row>
    <row r="222" spans="1:5" x14ac:dyDescent="0.2">
      <c r="B222" s="41" t="s">
        <v>239</v>
      </c>
    </row>
  </sheetData>
  <sheetProtection formatCells="0" formatColumns="0" formatRows="0" insertColumns="0" insertRows="0" insertHyperlinks="0" deleteColumns="0" deleteRows="0" sort="0" autoFilter="0" pivotTables="0"/>
  <autoFilter ref="A97:E220"/>
  <mergeCells count="3">
    <mergeCell ref="A1:C1"/>
    <mergeCell ref="A2:C2"/>
    <mergeCell ref="A3:C3"/>
  </mergeCells>
  <printOptions horizontalCentered="1"/>
  <pageMargins left="0.70866141732283472" right="0.70866141732283472" top="0.74803149606299213" bottom="0.74803149606299213" header="0.31496062992125984" footer="0.31496062992125984"/>
  <pageSetup scale="65" orientation="landscape" horizontalDpi="4294967293"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48.140625" style="60" customWidth="1"/>
    <col min="3" max="3" width="30.28515625" style="60" customWidth="1"/>
    <col min="4" max="5" width="16.7109375" style="60" customWidth="1"/>
    <col min="6" max="16384" width="9.140625" style="60"/>
  </cols>
  <sheetData>
    <row r="1" spans="1:5" ht="18.95" customHeight="1" x14ac:dyDescent="0.2">
      <c r="A1" s="358" t="s">
        <v>1765</v>
      </c>
      <c r="B1" s="358"/>
      <c r="C1" s="358"/>
      <c r="D1" s="58" t="s">
        <v>97</v>
      </c>
      <c r="E1" s="37">
        <v>2021</v>
      </c>
    </row>
    <row r="2" spans="1:5" ht="18.95" customHeight="1" x14ac:dyDescent="0.2">
      <c r="A2" s="358" t="s">
        <v>438</v>
      </c>
      <c r="B2" s="358"/>
      <c r="C2" s="358"/>
      <c r="D2" s="58" t="s">
        <v>99</v>
      </c>
      <c r="E2" s="37" t="s">
        <v>603</v>
      </c>
    </row>
    <row r="3" spans="1:5" ht="18.95" customHeight="1" x14ac:dyDescent="0.2">
      <c r="A3" s="358" t="s">
        <v>606</v>
      </c>
      <c r="B3" s="358"/>
      <c r="C3" s="358"/>
      <c r="D3" s="58" t="s">
        <v>100</v>
      </c>
      <c r="E3" s="37">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63" t="s">
        <v>105</v>
      </c>
      <c r="D7" s="63" t="s">
        <v>106</v>
      </c>
      <c r="E7" s="63" t="s">
        <v>217</v>
      </c>
    </row>
    <row r="8" spans="1:5" x14ac:dyDescent="0.2">
      <c r="A8" s="64">
        <v>3110</v>
      </c>
      <c r="B8" s="60" t="s">
        <v>293</v>
      </c>
      <c r="C8" s="234">
        <v>-81137212.159999996</v>
      </c>
      <c r="D8" s="60" t="s">
        <v>293</v>
      </c>
      <c r="E8" s="60" t="s">
        <v>1772</v>
      </c>
    </row>
    <row r="9" spans="1:5" x14ac:dyDescent="0.2">
      <c r="A9" s="64">
        <v>3120</v>
      </c>
      <c r="B9" s="60" t="s">
        <v>440</v>
      </c>
      <c r="C9" s="234">
        <v>7223179.1500000004</v>
      </c>
      <c r="D9" s="60" t="s">
        <v>1773</v>
      </c>
      <c r="E9" s="60" t="s">
        <v>1772</v>
      </c>
    </row>
    <row r="10" spans="1:5" x14ac:dyDescent="0.2">
      <c r="A10" s="64">
        <v>3130</v>
      </c>
      <c r="B10" s="60" t="s">
        <v>441</v>
      </c>
      <c r="C10" s="234">
        <v>146487448.41999999</v>
      </c>
      <c r="D10" s="60" t="s">
        <v>1774</v>
      </c>
      <c r="E10" s="60" t="s">
        <v>1772</v>
      </c>
    </row>
    <row r="11" spans="1:5" x14ac:dyDescent="0.2">
      <c r="C11" s="234"/>
    </row>
    <row r="12" spans="1:5" x14ac:dyDescent="0.2">
      <c r="A12" s="62" t="s">
        <v>442</v>
      </c>
      <c r="B12" s="62"/>
      <c r="C12" s="273"/>
      <c r="D12" s="62"/>
      <c r="E12" s="62"/>
    </row>
    <row r="13" spans="1:5" x14ac:dyDescent="0.2">
      <c r="A13" s="63" t="s">
        <v>103</v>
      </c>
      <c r="B13" s="63" t="s">
        <v>104</v>
      </c>
      <c r="C13" s="274" t="s">
        <v>105</v>
      </c>
      <c r="D13" s="63" t="s">
        <v>443</v>
      </c>
      <c r="E13" s="63"/>
    </row>
    <row r="14" spans="1:5" x14ac:dyDescent="0.2">
      <c r="A14" s="64">
        <v>3210</v>
      </c>
      <c r="B14" s="60" t="s">
        <v>444</v>
      </c>
      <c r="C14" s="234">
        <v>-833629.36</v>
      </c>
      <c r="D14" s="60" t="s">
        <v>1401</v>
      </c>
    </row>
    <row r="15" spans="1:5" x14ac:dyDescent="0.2">
      <c r="A15" s="64">
        <v>3220</v>
      </c>
      <c r="B15" s="60" t="s">
        <v>445</v>
      </c>
      <c r="C15" s="234">
        <v>-48151641.859999999</v>
      </c>
      <c r="D15" s="60" t="s">
        <v>1401</v>
      </c>
    </row>
    <row r="16" spans="1:5" x14ac:dyDescent="0.2">
      <c r="A16" s="64">
        <v>3230</v>
      </c>
      <c r="B16" s="60" t="s">
        <v>446</v>
      </c>
      <c r="C16" s="234">
        <v>0</v>
      </c>
    </row>
    <row r="17" spans="1:3" x14ac:dyDescent="0.2">
      <c r="A17" s="64">
        <v>3231</v>
      </c>
      <c r="B17" s="60" t="s">
        <v>447</v>
      </c>
      <c r="C17" s="234">
        <v>0</v>
      </c>
    </row>
    <row r="18" spans="1:3" x14ac:dyDescent="0.2">
      <c r="A18" s="64">
        <v>3232</v>
      </c>
      <c r="B18" s="60" t="s">
        <v>448</v>
      </c>
      <c r="C18" s="234">
        <v>0</v>
      </c>
    </row>
    <row r="19" spans="1:3" x14ac:dyDescent="0.2">
      <c r="A19" s="64">
        <v>3233</v>
      </c>
      <c r="B19" s="60" t="s">
        <v>449</v>
      </c>
      <c r="C19" s="234">
        <v>0</v>
      </c>
    </row>
    <row r="20" spans="1:3" x14ac:dyDescent="0.2">
      <c r="A20" s="64">
        <v>3239</v>
      </c>
      <c r="B20" s="60" t="s">
        <v>450</v>
      </c>
      <c r="C20" s="234">
        <v>0</v>
      </c>
    </row>
    <row r="21" spans="1:3" x14ac:dyDescent="0.2">
      <c r="A21" s="64">
        <v>3240</v>
      </c>
      <c r="B21" s="60" t="s">
        <v>451</v>
      </c>
      <c r="C21" s="234">
        <v>0</v>
      </c>
    </row>
    <row r="22" spans="1:3" x14ac:dyDescent="0.2">
      <c r="A22" s="64">
        <v>3241</v>
      </c>
      <c r="B22" s="60" t="s">
        <v>452</v>
      </c>
      <c r="C22" s="234">
        <v>0</v>
      </c>
    </row>
    <row r="23" spans="1:3" x14ac:dyDescent="0.2">
      <c r="A23" s="64">
        <v>3242</v>
      </c>
      <c r="B23" s="60" t="s">
        <v>453</v>
      </c>
      <c r="C23" s="234">
        <v>0</v>
      </c>
    </row>
    <row r="24" spans="1:3" x14ac:dyDescent="0.2">
      <c r="A24" s="64">
        <v>3243</v>
      </c>
      <c r="B24" s="60" t="s">
        <v>454</v>
      </c>
      <c r="C24" s="234">
        <v>0</v>
      </c>
    </row>
    <row r="25" spans="1:3" x14ac:dyDescent="0.2">
      <c r="A25" s="64">
        <v>3250</v>
      </c>
      <c r="B25" s="60" t="s">
        <v>455</v>
      </c>
      <c r="C25" s="234">
        <v>0</v>
      </c>
    </row>
    <row r="26" spans="1:3" x14ac:dyDescent="0.2">
      <c r="A26" s="64">
        <v>3251</v>
      </c>
      <c r="B26" s="60" t="s">
        <v>456</v>
      </c>
      <c r="C26" s="234">
        <v>0</v>
      </c>
    </row>
    <row r="27" spans="1:3" x14ac:dyDescent="0.2">
      <c r="A27" s="64">
        <v>3252</v>
      </c>
      <c r="B27" s="60" t="s">
        <v>457</v>
      </c>
      <c r="C27" s="234">
        <v>0</v>
      </c>
    </row>
    <row r="29" spans="1:3" x14ac:dyDescent="0.2">
      <c r="B29" s="41" t="s">
        <v>239</v>
      </c>
    </row>
  </sheetData>
  <sheetProtection formatCells="0" formatColumns="0" formatRows="0" insertColumns="0" insertRows="0" insertHyperlinks="0" deleteColumns="0" deleteRows="0" sort="0" autoFilter="0" pivotTables="0"/>
  <mergeCells count="3">
    <mergeCell ref="A1:C1"/>
    <mergeCell ref="A2:C2"/>
    <mergeCell ref="A3:C3"/>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63.42578125" style="60" bestFit="1" customWidth="1"/>
    <col min="3" max="3" width="31.42578125" style="60" customWidth="1"/>
    <col min="4" max="4" width="29.7109375" style="60" customWidth="1"/>
    <col min="5" max="5" width="19.140625" style="60" customWidth="1"/>
    <col min="6" max="6" width="9.140625" style="60"/>
    <col min="7" max="7" width="22.140625" style="60" bestFit="1" customWidth="1"/>
    <col min="8" max="16384" width="9.140625" style="60"/>
  </cols>
  <sheetData>
    <row r="1" spans="1:5" s="66" customFormat="1" ht="18.95" customHeight="1" x14ac:dyDescent="0.25">
      <c r="A1" s="358" t="s">
        <v>1765</v>
      </c>
      <c r="B1" s="358"/>
      <c r="C1" s="358"/>
      <c r="D1" s="58" t="s">
        <v>97</v>
      </c>
      <c r="E1" s="37">
        <v>2021</v>
      </c>
    </row>
    <row r="2" spans="1:5" s="66" customFormat="1" ht="18.95" customHeight="1" x14ac:dyDescent="0.25">
      <c r="A2" s="358" t="s">
        <v>458</v>
      </c>
      <c r="B2" s="358"/>
      <c r="C2" s="358"/>
      <c r="D2" s="58" t="s">
        <v>99</v>
      </c>
      <c r="E2" s="37" t="s">
        <v>603</v>
      </c>
    </row>
    <row r="3" spans="1:5" s="66" customFormat="1" ht="18.95" customHeight="1" x14ac:dyDescent="0.25">
      <c r="A3" s="358" t="s">
        <v>606</v>
      </c>
      <c r="B3" s="358"/>
      <c r="C3" s="358"/>
      <c r="D3" s="58" t="s">
        <v>100</v>
      </c>
      <c r="E3" s="37">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x14ac:dyDescent="0.2">
      <c r="A8" s="64">
        <v>1111</v>
      </c>
      <c r="B8" s="60" t="s">
        <v>461</v>
      </c>
      <c r="C8" s="234">
        <v>2186.4899999999998</v>
      </c>
      <c r="D8" s="334">
        <v>2655.47</v>
      </c>
    </row>
    <row r="9" spans="1:5" x14ac:dyDescent="0.2">
      <c r="A9" s="64">
        <v>1112</v>
      </c>
      <c r="B9" s="60" t="s">
        <v>462</v>
      </c>
      <c r="C9" s="234">
        <v>0</v>
      </c>
      <c r="D9" s="334">
        <v>0</v>
      </c>
    </row>
    <row r="10" spans="1:5" x14ac:dyDescent="0.2">
      <c r="A10" s="64">
        <v>1113</v>
      </c>
      <c r="B10" s="60" t="s">
        <v>463</v>
      </c>
      <c r="C10" s="234">
        <v>3208330.37</v>
      </c>
      <c r="D10" s="334">
        <v>39033717.640000001</v>
      </c>
    </row>
    <row r="11" spans="1:5" x14ac:dyDescent="0.2">
      <c r="A11" s="64">
        <v>1114</v>
      </c>
      <c r="B11" s="60" t="s">
        <v>107</v>
      </c>
      <c r="C11" s="234">
        <v>0</v>
      </c>
      <c r="D11" s="234">
        <v>0</v>
      </c>
    </row>
    <row r="12" spans="1:5" x14ac:dyDescent="0.2">
      <c r="A12" s="64">
        <v>1115</v>
      </c>
      <c r="B12" s="60" t="s">
        <v>108</v>
      </c>
      <c r="C12" s="234">
        <v>0</v>
      </c>
      <c r="D12" s="234">
        <v>0</v>
      </c>
    </row>
    <row r="13" spans="1:5" x14ac:dyDescent="0.2">
      <c r="A13" s="64">
        <v>1116</v>
      </c>
      <c r="B13" s="60" t="s">
        <v>464</v>
      </c>
      <c r="C13" s="234">
        <v>0</v>
      </c>
      <c r="D13" s="234">
        <v>0</v>
      </c>
    </row>
    <row r="14" spans="1:5" x14ac:dyDescent="0.2">
      <c r="A14" s="64">
        <v>1119</v>
      </c>
      <c r="B14" s="60" t="s">
        <v>465</v>
      </c>
      <c r="C14" s="234">
        <v>0</v>
      </c>
      <c r="D14" s="234">
        <v>0</v>
      </c>
    </row>
    <row r="15" spans="1:5" x14ac:dyDescent="0.2">
      <c r="A15" s="68">
        <v>1110</v>
      </c>
      <c r="B15" s="69" t="s">
        <v>466</v>
      </c>
      <c r="C15" s="233">
        <f>SUM(C8:C13)</f>
        <v>3210516.8600000003</v>
      </c>
      <c r="D15" s="233">
        <f>SUM(D8:D13)</f>
        <v>39036373.109999999</v>
      </c>
    </row>
    <row r="18" spans="1:4" x14ac:dyDescent="0.2">
      <c r="A18" s="62" t="s">
        <v>467</v>
      </c>
      <c r="B18" s="62"/>
      <c r="C18" s="62"/>
      <c r="D18" s="62"/>
    </row>
    <row r="19" spans="1:4" x14ac:dyDescent="0.2">
      <c r="A19" s="63" t="s">
        <v>103</v>
      </c>
      <c r="B19" s="63" t="s">
        <v>460</v>
      </c>
      <c r="C19" s="67" t="s">
        <v>611</v>
      </c>
      <c r="D19" s="67" t="s">
        <v>469</v>
      </c>
    </row>
    <row r="20" spans="1:4" x14ac:dyDescent="0.2">
      <c r="A20" s="68">
        <v>1230</v>
      </c>
      <c r="B20" s="70" t="s">
        <v>156</v>
      </c>
      <c r="C20" s="233">
        <v>0</v>
      </c>
      <c r="D20" s="233">
        <v>0</v>
      </c>
    </row>
    <row r="21" spans="1:4" x14ac:dyDescent="0.2">
      <c r="A21" s="64">
        <v>1231</v>
      </c>
      <c r="B21" s="60" t="s">
        <v>157</v>
      </c>
      <c r="C21" s="234">
        <v>0</v>
      </c>
      <c r="D21" s="234">
        <v>0</v>
      </c>
    </row>
    <row r="22" spans="1:4" x14ac:dyDescent="0.2">
      <c r="A22" s="64">
        <v>1232</v>
      </c>
      <c r="B22" s="60" t="s">
        <v>158</v>
      </c>
      <c r="C22" s="234">
        <v>0</v>
      </c>
      <c r="D22" s="234">
        <v>0</v>
      </c>
    </row>
    <row r="23" spans="1:4" x14ac:dyDescent="0.2">
      <c r="A23" s="64">
        <v>1233</v>
      </c>
      <c r="B23" s="60" t="s">
        <v>159</v>
      </c>
      <c r="C23" s="234">
        <v>0</v>
      </c>
      <c r="D23" s="234">
        <v>0</v>
      </c>
    </row>
    <row r="24" spans="1:4" x14ac:dyDescent="0.2">
      <c r="A24" s="64">
        <v>1234</v>
      </c>
      <c r="B24" s="60" t="s">
        <v>160</v>
      </c>
      <c r="C24" s="234">
        <v>0</v>
      </c>
      <c r="D24" s="234">
        <v>0</v>
      </c>
    </row>
    <row r="25" spans="1:4" x14ac:dyDescent="0.2">
      <c r="A25" s="64">
        <v>1235</v>
      </c>
      <c r="B25" s="60" t="s">
        <v>161</v>
      </c>
      <c r="C25" s="234">
        <v>0</v>
      </c>
      <c r="D25" s="234">
        <v>0</v>
      </c>
    </row>
    <row r="26" spans="1:4" x14ac:dyDescent="0.2">
      <c r="A26" s="64">
        <v>1236</v>
      </c>
      <c r="B26" s="60" t="s">
        <v>162</v>
      </c>
      <c r="C26" s="234">
        <v>0</v>
      </c>
      <c r="D26" s="234">
        <v>0</v>
      </c>
    </row>
    <row r="27" spans="1:4" x14ac:dyDescent="0.2">
      <c r="A27" s="64">
        <v>1239</v>
      </c>
      <c r="B27" s="60" t="s">
        <v>163</v>
      </c>
      <c r="C27" s="234">
        <v>0</v>
      </c>
      <c r="D27" s="234">
        <v>0</v>
      </c>
    </row>
    <row r="28" spans="1:4" x14ac:dyDescent="0.2">
      <c r="A28" s="68">
        <v>1240</v>
      </c>
      <c r="B28" s="70" t="s">
        <v>164</v>
      </c>
      <c r="C28" s="233">
        <v>0</v>
      </c>
      <c r="D28" s="233">
        <v>0</v>
      </c>
    </row>
    <row r="29" spans="1:4" x14ac:dyDescent="0.2">
      <c r="A29" s="64">
        <v>1241</v>
      </c>
      <c r="B29" s="60" t="s">
        <v>165</v>
      </c>
      <c r="C29" s="234">
        <v>0</v>
      </c>
      <c r="D29" s="234">
        <v>0</v>
      </c>
    </row>
    <row r="30" spans="1:4" x14ac:dyDescent="0.2">
      <c r="A30" s="64">
        <v>1242</v>
      </c>
      <c r="B30" s="60" t="s">
        <v>166</v>
      </c>
      <c r="C30" s="234">
        <v>0</v>
      </c>
      <c r="D30" s="234">
        <v>0</v>
      </c>
    </row>
    <row r="31" spans="1:4" x14ac:dyDescent="0.2">
      <c r="A31" s="64">
        <v>1243</v>
      </c>
      <c r="B31" s="60" t="s">
        <v>167</v>
      </c>
      <c r="C31" s="234">
        <v>0</v>
      </c>
      <c r="D31" s="234">
        <v>0</v>
      </c>
    </row>
    <row r="32" spans="1:4" x14ac:dyDescent="0.2">
      <c r="A32" s="64">
        <v>1244</v>
      </c>
      <c r="B32" s="60" t="s">
        <v>168</v>
      </c>
      <c r="C32" s="234">
        <v>0</v>
      </c>
      <c r="D32" s="234">
        <v>0</v>
      </c>
    </row>
    <row r="33" spans="1:4" x14ac:dyDescent="0.2">
      <c r="A33" s="64">
        <v>1245</v>
      </c>
      <c r="B33" s="60" t="s">
        <v>169</v>
      </c>
      <c r="C33" s="234">
        <v>0</v>
      </c>
      <c r="D33" s="234">
        <v>0</v>
      </c>
    </row>
    <row r="34" spans="1:4" x14ac:dyDescent="0.2">
      <c r="A34" s="64">
        <v>1246</v>
      </c>
      <c r="B34" s="60" t="s">
        <v>170</v>
      </c>
      <c r="C34" s="234">
        <v>0</v>
      </c>
      <c r="D34" s="234">
        <v>0</v>
      </c>
    </row>
    <row r="35" spans="1:4" x14ac:dyDescent="0.2">
      <c r="A35" s="64">
        <v>1247</v>
      </c>
      <c r="B35" s="60" t="s">
        <v>171</v>
      </c>
      <c r="C35" s="234">
        <v>0</v>
      </c>
      <c r="D35" s="234">
        <v>0</v>
      </c>
    </row>
    <row r="36" spans="1:4" x14ac:dyDescent="0.2">
      <c r="A36" s="64">
        <v>1248</v>
      </c>
      <c r="B36" s="60" t="s">
        <v>172</v>
      </c>
      <c r="C36" s="234">
        <v>0</v>
      </c>
      <c r="D36" s="234">
        <v>0</v>
      </c>
    </row>
    <row r="37" spans="1:4" x14ac:dyDescent="0.2">
      <c r="A37" s="68">
        <v>1250</v>
      </c>
      <c r="B37" s="70" t="s">
        <v>176</v>
      </c>
      <c r="C37" s="233">
        <v>0</v>
      </c>
      <c r="D37" s="233">
        <v>0</v>
      </c>
    </row>
    <row r="38" spans="1:4" x14ac:dyDescent="0.2">
      <c r="A38" s="64">
        <v>1251</v>
      </c>
      <c r="B38" s="60" t="s">
        <v>177</v>
      </c>
      <c r="C38" s="234">
        <v>0</v>
      </c>
      <c r="D38" s="234">
        <v>0</v>
      </c>
    </row>
    <row r="39" spans="1:4" x14ac:dyDescent="0.2">
      <c r="A39" s="64">
        <v>1252</v>
      </c>
      <c r="B39" s="60" t="s">
        <v>178</v>
      </c>
      <c r="C39" s="234">
        <v>0</v>
      </c>
      <c r="D39" s="234">
        <v>0</v>
      </c>
    </row>
    <row r="40" spans="1:4" x14ac:dyDescent="0.2">
      <c r="A40" s="64">
        <v>1253</v>
      </c>
      <c r="B40" s="60" t="s">
        <v>179</v>
      </c>
      <c r="C40" s="234">
        <v>0</v>
      </c>
      <c r="D40" s="234">
        <v>0</v>
      </c>
    </row>
    <row r="41" spans="1:4" x14ac:dyDescent="0.2">
      <c r="A41" s="64">
        <v>1254</v>
      </c>
      <c r="B41" s="60" t="s">
        <v>180</v>
      </c>
      <c r="C41" s="234">
        <v>0</v>
      </c>
      <c r="D41" s="234">
        <v>0</v>
      </c>
    </row>
    <row r="42" spans="1:4" x14ac:dyDescent="0.2">
      <c r="A42" s="64">
        <v>1259</v>
      </c>
      <c r="B42" s="60" t="s">
        <v>181</v>
      </c>
      <c r="C42" s="234">
        <v>0</v>
      </c>
      <c r="D42" s="234">
        <v>0</v>
      </c>
    </row>
    <row r="43" spans="1:4" x14ac:dyDescent="0.2">
      <c r="A43" s="64"/>
      <c r="B43" s="69" t="s">
        <v>470</v>
      </c>
      <c r="C43" s="233">
        <f>C20+C28+C37</f>
        <v>0</v>
      </c>
      <c r="D43" s="233">
        <f>D20+D28+D37</f>
        <v>0</v>
      </c>
    </row>
    <row r="45" spans="1:4" x14ac:dyDescent="0.2">
      <c r="A45" s="62" t="s">
        <v>471</v>
      </c>
      <c r="B45" s="62"/>
      <c r="C45" s="62"/>
      <c r="D45" s="62"/>
    </row>
    <row r="46" spans="1:4" x14ac:dyDescent="0.2">
      <c r="A46" s="63" t="s">
        <v>103</v>
      </c>
      <c r="B46" s="63" t="s">
        <v>460</v>
      </c>
      <c r="C46" s="67">
        <v>2021</v>
      </c>
      <c r="D46" s="67">
        <v>2020</v>
      </c>
    </row>
    <row r="47" spans="1:4" x14ac:dyDescent="0.2">
      <c r="A47" s="68">
        <v>3210</v>
      </c>
      <c r="B47" s="70" t="s">
        <v>472</v>
      </c>
      <c r="C47" s="233">
        <v>-833629</v>
      </c>
      <c r="D47" s="233">
        <v>560874.92000000004</v>
      </c>
    </row>
    <row r="48" spans="1:4" x14ac:dyDescent="0.2">
      <c r="A48" s="64"/>
      <c r="B48" s="69" t="s">
        <v>473</v>
      </c>
      <c r="C48" s="233">
        <f>+C61</f>
        <v>24800.14</v>
      </c>
      <c r="D48" s="233">
        <f>+D61</f>
        <v>88033.46</v>
      </c>
    </row>
    <row r="49" spans="1:4" x14ac:dyDescent="0.2">
      <c r="A49" s="68">
        <v>5400</v>
      </c>
      <c r="B49" s="70" t="s">
        <v>287</v>
      </c>
      <c r="C49" s="233">
        <v>0</v>
      </c>
      <c r="D49" s="233">
        <v>0</v>
      </c>
    </row>
    <row r="50" spans="1:4" x14ac:dyDescent="0.2">
      <c r="A50" s="64">
        <v>5410</v>
      </c>
      <c r="B50" s="60" t="s">
        <v>474</v>
      </c>
      <c r="C50" s="234">
        <v>0</v>
      </c>
      <c r="D50" s="234">
        <v>0</v>
      </c>
    </row>
    <row r="51" spans="1:4" x14ac:dyDescent="0.2">
      <c r="A51" s="64">
        <v>5411</v>
      </c>
      <c r="B51" s="60" t="s">
        <v>285</v>
      </c>
      <c r="C51" s="234">
        <v>0</v>
      </c>
      <c r="D51" s="234">
        <v>0</v>
      </c>
    </row>
    <row r="52" spans="1:4" x14ac:dyDescent="0.2">
      <c r="A52" s="64">
        <v>5420</v>
      </c>
      <c r="B52" s="60" t="s">
        <v>475</v>
      </c>
      <c r="C52" s="234">
        <v>0</v>
      </c>
      <c r="D52" s="234">
        <v>0</v>
      </c>
    </row>
    <row r="53" spans="1:4" x14ac:dyDescent="0.2">
      <c r="A53" s="64">
        <v>5421</v>
      </c>
      <c r="B53" s="60" t="s">
        <v>282</v>
      </c>
      <c r="C53" s="234">
        <v>0</v>
      </c>
      <c r="D53" s="234">
        <v>0</v>
      </c>
    </row>
    <row r="54" spans="1:4" x14ac:dyDescent="0.2">
      <c r="A54" s="64">
        <v>5430</v>
      </c>
      <c r="B54" s="60" t="s">
        <v>476</v>
      </c>
      <c r="C54" s="234">
        <v>0</v>
      </c>
      <c r="D54" s="234">
        <v>0</v>
      </c>
    </row>
    <row r="55" spans="1:4" x14ac:dyDescent="0.2">
      <c r="A55" s="64">
        <v>5431</v>
      </c>
      <c r="B55" s="60" t="s">
        <v>279</v>
      </c>
      <c r="C55" s="234">
        <v>0</v>
      </c>
      <c r="D55" s="234">
        <v>0</v>
      </c>
    </row>
    <row r="56" spans="1:4" x14ac:dyDescent="0.2">
      <c r="A56" s="64">
        <v>5440</v>
      </c>
      <c r="B56" s="60" t="s">
        <v>477</v>
      </c>
      <c r="C56" s="234">
        <v>0</v>
      </c>
      <c r="D56" s="234">
        <v>0</v>
      </c>
    </row>
    <row r="57" spans="1:4" x14ac:dyDescent="0.2">
      <c r="A57" s="64">
        <v>5441</v>
      </c>
      <c r="B57" s="60" t="s">
        <v>477</v>
      </c>
      <c r="C57" s="234">
        <v>0</v>
      </c>
      <c r="D57" s="234">
        <v>0</v>
      </c>
    </row>
    <row r="58" spans="1:4" x14ac:dyDescent="0.2">
      <c r="A58" s="64">
        <v>5450</v>
      </c>
      <c r="B58" s="60" t="s">
        <v>478</v>
      </c>
      <c r="C58" s="234">
        <v>0</v>
      </c>
      <c r="D58" s="234">
        <v>0</v>
      </c>
    </row>
    <row r="59" spans="1:4" x14ac:dyDescent="0.2">
      <c r="A59" s="64">
        <v>5451</v>
      </c>
      <c r="B59" s="60" t="s">
        <v>275</v>
      </c>
      <c r="C59" s="234">
        <v>0</v>
      </c>
      <c r="D59" s="234">
        <v>0</v>
      </c>
    </row>
    <row r="60" spans="1:4" x14ac:dyDescent="0.2">
      <c r="A60" s="64">
        <v>5452</v>
      </c>
      <c r="B60" s="60" t="s">
        <v>274</v>
      </c>
      <c r="C60" s="234">
        <v>0</v>
      </c>
      <c r="D60" s="234">
        <v>0</v>
      </c>
    </row>
    <row r="61" spans="1:4" x14ac:dyDescent="0.2">
      <c r="A61" s="68">
        <v>5500</v>
      </c>
      <c r="B61" s="70" t="s">
        <v>273</v>
      </c>
      <c r="C61" s="233">
        <f>C67+C69</f>
        <v>24800.14</v>
      </c>
      <c r="D61" s="233">
        <f>D67+D69</f>
        <v>88033.46</v>
      </c>
    </row>
    <row r="62" spans="1:4" x14ac:dyDescent="0.2">
      <c r="A62" s="64">
        <v>5510</v>
      </c>
      <c r="B62" s="60" t="s">
        <v>272</v>
      </c>
      <c r="C62" s="234">
        <v>0</v>
      </c>
      <c r="D62" s="234">
        <v>0</v>
      </c>
    </row>
    <row r="63" spans="1:4" x14ac:dyDescent="0.2">
      <c r="A63" s="64">
        <v>5511</v>
      </c>
      <c r="B63" s="60" t="s">
        <v>271</v>
      </c>
      <c r="C63" s="234">
        <v>0</v>
      </c>
      <c r="D63" s="234">
        <v>0</v>
      </c>
    </row>
    <row r="64" spans="1:4" x14ac:dyDescent="0.2">
      <c r="A64" s="64">
        <v>5512</v>
      </c>
      <c r="B64" s="60" t="s">
        <v>270</v>
      </c>
      <c r="C64" s="234">
        <v>0</v>
      </c>
      <c r="D64" s="234">
        <v>0</v>
      </c>
    </row>
    <row r="65" spans="1:4" x14ac:dyDescent="0.2">
      <c r="A65" s="64">
        <v>5513</v>
      </c>
      <c r="B65" s="60" t="s">
        <v>269</v>
      </c>
      <c r="C65" s="234">
        <v>0</v>
      </c>
      <c r="D65" s="234">
        <v>0</v>
      </c>
    </row>
    <row r="66" spans="1:4" x14ac:dyDescent="0.2">
      <c r="A66" s="64">
        <v>5514</v>
      </c>
      <c r="B66" s="60" t="s">
        <v>268</v>
      </c>
      <c r="C66" s="234">
        <v>0</v>
      </c>
      <c r="D66" s="234">
        <v>0</v>
      </c>
    </row>
    <row r="67" spans="1:4" x14ac:dyDescent="0.2">
      <c r="A67" s="64">
        <v>5515</v>
      </c>
      <c r="B67" s="60" t="s">
        <v>267</v>
      </c>
      <c r="C67" s="234">
        <v>12058.46</v>
      </c>
      <c r="D67" s="334">
        <v>75291.8</v>
      </c>
    </row>
    <row r="68" spans="1:4" x14ac:dyDescent="0.2">
      <c r="A68" s="64">
        <v>5516</v>
      </c>
      <c r="B68" s="60" t="s">
        <v>266</v>
      </c>
      <c r="C68" s="234">
        <v>0</v>
      </c>
      <c r="D68" s="334">
        <v>0</v>
      </c>
    </row>
    <row r="69" spans="1:4" x14ac:dyDescent="0.2">
      <c r="A69" s="64">
        <v>5517</v>
      </c>
      <c r="B69" s="60" t="s">
        <v>265</v>
      </c>
      <c r="C69" s="234">
        <v>12741.68</v>
      </c>
      <c r="D69" s="334">
        <v>12741.66</v>
      </c>
    </row>
    <row r="70" spans="1:4" x14ac:dyDescent="0.2">
      <c r="A70" s="64">
        <v>5518</v>
      </c>
      <c r="B70" s="60" t="s">
        <v>264</v>
      </c>
      <c r="C70" s="234">
        <v>0</v>
      </c>
      <c r="D70" s="234">
        <v>0</v>
      </c>
    </row>
    <row r="71" spans="1:4" x14ac:dyDescent="0.2">
      <c r="A71" s="64">
        <v>5520</v>
      </c>
      <c r="B71" s="60" t="s">
        <v>263</v>
      </c>
      <c r="C71" s="234">
        <v>0</v>
      </c>
      <c r="D71" s="234">
        <v>0</v>
      </c>
    </row>
    <row r="72" spans="1:4" x14ac:dyDescent="0.2">
      <c r="A72" s="64">
        <v>5521</v>
      </c>
      <c r="B72" s="60" t="s">
        <v>262</v>
      </c>
      <c r="C72" s="234">
        <v>0</v>
      </c>
      <c r="D72" s="234">
        <v>0</v>
      </c>
    </row>
    <row r="73" spans="1:4" x14ac:dyDescent="0.2">
      <c r="A73" s="64">
        <v>5522</v>
      </c>
      <c r="B73" s="60" t="s">
        <v>261</v>
      </c>
      <c r="C73" s="234">
        <v>0</v>
      </c>
      <c r="D73" s="234">
        <v>0</v>
      </c>
    </row>
    <row r="74" spans="1:4" x14ac:dyDescent="0.2">
      <c r="A74" s="64">
        <v>5530</v>
      </c>
      <c r="B74" s="60" t="s">
        <v>260</v>
      </c>
      <c r="C74" s="234">
        <v>0</v>
      </c>
      <c r="D74" s="234">
        <v>0</v>
      </c>
    </row>
    <row r="75" spans="1:4" x14ac:dyDescent="0.2">
      <c r="A75" s="64">
        <v>5531</v>
      </c>
      <c r="B75" s="60" t="s">
        <v>259</v>
      </c>
      <c r="C75" s="234">
        <v>0</v>
      </c>
      <c r="D75" s="234">
        <v>0</v>
      </c>
    </row>
    <row r="76" spans="1:4" x14ac:dyDescent="0.2">
      <c r="A76" s="64">
        <v>5532</v>
      </c>
      <c r="B76" s="60" t="s">
        <v>258</v>
      </c>
      <c r="C76" s="234">
        <v>0</v>
      </c>
      <c r="D76" s="234">
        <v>0</v>
      </c>
    </row>
    <row r="77" spans="1:4" x14ac:dyDescent="0.2">
      <c r="A77" s="64">
        <v>5533</v>
      </c>
      <c r="B77" s="60" t="s">
        <v>257</v>
      </c>
      <c r="C77" s="234">
        <v>0</v>
      </c>
      <c r="D77" s="234">
        <v>0</v>
      </c>
    </row>
    <row r="78" spans="1:4" x14ac:dyDescent="0.2">
      <c r="A78" s="64">
        <v>5534</v>
      </c>
      <c r="B78" s="60" t="s">
        <v>256</v>
      </c>
      <c r="C78" s="234">
        <v>0</v>
      </c>
      <c r="D78" s="234">
        <v>0</v>
      </c>
    </row>
    <row r="79" spans="1:4" x14ac:dyDescent="0.2">
      <c r="A79" s="64">
        <v>5535</v>
      </c>
      <c r="B79" s="60" t="s">
        <v>255</v>
      </c>
      <c r="C79" s="234">
        <v>0</v>
      </c>
      <c r="D79" s="234">
        <v>0</v>
      </c>
    </row>
    <row r="80" spans="1:4" x14ac:dyDescent="0.2">
      <c r="A80" s="64">
        <v>5540</v>
      </c>
      <c r="B80" s="60" t="s">
        <v>254</v>
      </c>
      <c r="C80" s="234">
        <v>0</v>
      </c>
      <c r="D80" s="234">
        <v>0</v>
      </c>
    </row>
    <row r="81" spans="1:4" x14ac:dyDescent="0.2">
      <c r="A81" s="64">
        <v>5541</v>
      </c>
      <c r="B81" s="60" t="s">
        <v>254</v>
      </c>
      <c r="C81" s="234">
        <v>0</v>
      </c>
      <c r="D81" s="234">
        <v>0</v>
      </c>
    </row>
    <row r="82" spans="1:4" x14ac:dyDescent="0.2">
      <c r="A82" s="64">
        <v>5550</v>
      </c>
      <c r="B82" s="60" t="s">
        <v>253</v>
      </c>
      <c r="C82" s="234">
        <v>0</v>
      </c>
      <c r="D82" s="234">
        <v>0</v>
      </c>
    </row>
    <row r="83" spans="1:4" x14ac:dyDescent="0.2">
      <c r="A83" s="64">
        <v>5551</v>
      </c>
      <c r="B83" s="60" t="s">
        <v>253</v>
      </c>
      <c r="C83" s="234">
        <v>0</v>
      </c>
      <c r="D83" s="234">
        <v>0</v>
      </c>
    </row>
    <row r="84" spans="1:4" x14ac:dyDescent="0.2">
      <c r="A84" s="64">
        <v>5590</v>
      </c>
      <c r="B84" s="60" t="s">
        <v>252</v>
      </c>
      <c r="C84" s="234">
        <v>0</v>
      </c>
      <c r="D84" s="234">
        <v>0</v>
      </c>
    </row>
    <row r="85" spans="1:4" x14ac:dyDescent="0.2">
      <c r="A85" s="64">
        <v>5591</v>
      </c>
      <c r="B85" s="60" t="s">
        <v>251</v>
      </c>
      <c r="C85" s="234">
        <v>0</v>
      </c>
      <c r="D85" s="234">
        <v>0</v>
      </c>
    </row>
    <row r="86" spans="1:4" x14ac:dyDescent="0.2">
      <c r="A86" s="64">
        <v>5592</v>
      </c>
      <c r="B86" s="60" t="s">
        <v>250</v>
      </c>
      <c r="C86" s="234">
        <v>0</v>
      </c>
      <c r="D86" s="234">
        <v>0</v>
      </c>
    </row>
    <row r="87" spans="1:4" x14ac:dyDescent="0.2">
      <c r="A87" s="64">
        <v>5593</v>
      </c>
      <c r="B87" s="60" t="s">
        <v>249</v>
      </c>
      <c r="C87" s="234">
        <v>0</v>
      </c>
      <c r="D87" s="234">
        <v>0</v>
      </c>
    </row>
    <row r="88" spans="1:4" x14ac:dyDescent="0.2">
      <c r="A88" s="64">
        <v>5594</v>
      </c>
      <c r="B88" s="60" t="s">
        <v>479</v>
      </c>
      <c r="C88" s="234">
        <v>0</v>
      </c>
      <c r="D88" s="234">
        <v>0</v>
      </c>
    </row>
    <row r="89" spans="1:4" x14ac:dyDescent="0.2">
      <c r="A89" s="64">
        <v>5595</v>
      </c>
      <c r="B89" s="60" t="s">
        <v>247</v>
      </c>
      <c r="C89" s="234">
        <v>0</v>
      </c>
      <c r="D89" s="234">
        <v>0</v>
      </c>
    </row>
    <row r="90" spans="1:4" x14ac:dyDescent="0.2">
      <c r="A90" s="64">
        <v>5596</v>
      </c>
      <c r="B90" s="60" t="s">
        <v>246</v>
      </c>
      <c r="C90" s="234">
        <v>0</v>
      </c>
      <c r="D90" s="234">
        <v>0</v>
      </c>
    </row>
    <row r="91" spans="1:4" x14ac:dyDescent="0.2">
      <c r="A91" s="64">
        <v>5597</v>
      </c>
      <c r="B91" s="60" t="s">
        <v>245</v>
      </c>
      <c r="C91" s="234">
        <v>0</v>
      </c>
      <c r="D91" s="234">
        <v>0</v>
      </c>
    </row>
    <row r="92" spans="1:4" x14ac:dyDescent="0.2">
      <c r="A92" s="64">
        <v>5599</v>
      </c>
      <c r="B92" s="60" t="s">
        <v>243</v>
      </c>
      <c r="C92" s="234">
        <v>0</v>
      </c>
      <c r="D92" s="234">
        <v>0</v>
      </c>
    </row>
    <row r="93" spans="1:4" x14ac:dyDescent="0.2">
      <c r="A93" s="68">
        <v>5600</v>
      </c>
      <c r="B93" s="70" t="s">
        <v>242</v>
      </c>
      <c r="C93" s="233">
        <v>0</v>
      </c>
      <c r="D93" s="233">
        <v>0</v>
      </c>
    </row>
    <row r="94" spans="1:4" x14ac:dyDescent="0.2">
      <c r="A94" s="64">
        <v>5610</v>
      </c>
      <c r="B94" s="60" t="s">
        <v>241</v>
      </c>
      <c r="C94" s="234">
        <v>0</v>
      </c>
      <c r="D94" s="234">
        <v>0</v>
      </c>
    </row>
    <row r="95" spans="1:4" x14ac:dyDescent="0.2">
      <c r="A95" s="64">
        <v>5611</v>
      </c>
      <c r="B95" s="60" t="s">
        <v>240</v>
      </c>
      <c r="C95" s="234">
        <v>0</v>
      </c>
      <c r="D95" s="234">
        <v>0</v>
      </c>
    </row>
    <row r="96" spans="1:4" x14ac:dyDescent="0.2">
      <c r="A96" s="68">
        <v>2110</v>
      </c>
      <c r="B96" s="73" t="s">
        <v>480</v>
      </c>
      <c r="C96" s="233">
        <v>0</v>
      </c>
      <c r="D96" s="233">
        <v>0</v>
      </c>
    </row>
    <row r="97" spans="1:4" x14ac:dyDescent="0.2">
      <c r="A97" s="64">
        <v>2111</v>
      </c>
      <c r="B97" s="60" t="s">
        <v>481</v>
      </c>
      <c r="C97" s="234">
        <v>0</v>
      </c>
      <c r="D97" s="234">
        <v>0</v>
      </c>
    </row>
    <row r="98" spans="1:4" x14ac:dyDescent="0.2">
      <c r="A98" s="64">
        <v>2112</v>
      </c>
      <c r="B98" s="60" t="s">
        <v>482</v>
      </c>
      <c r="C98" s="234">
        <v>0</v>
      </c>
      <c r="D98" s="234">
        <v>0</v>
      </c>
    </row>
    <row r="99" spans="1:4" x14ac:dyDescent="0.2">
      <c r="A99" s="64">
        <v>2112</v>
      </c>
      <c r="B99" s="60" t="s">
        <v>483</v>
      </c>
      <c r="C99" s="234">
        <v>0</v>
      </c>
      <c r="D99" s="234">
        <v>0</v>
      </c>
    </row>
    <row r="100" spans="1:4" x14ac:dyDescent="0.2">
      <c r="A100" s="64">
        <v>2115</v>
      </c>
      <c r="B100" s="60" t="s">
        <v>484</v>
      </c>
      <c r="C100" s="234">
        <v>0</v>
      </c>
      <c r="D100" s="234">
        <v>0</v>
      </c>
    </row>
    <row r="101" spans="1:4" x14ac:dyDescent="0.2">
      <c r="A101" s="64">
        <v>2114</v>
      </c>
      <c r="B101" s="60" t="s">
        <v>485</v>
      </c>
      <c r="C101" s="234">
        <v>0</v>
      </c>
      <c r="D101" s="234">
        <v>0</v>
      </c>
    </row>
    <row r="102" spans="1:4" x14ac:dyDescent="0.2">
      <c r="A102" s="64"/>
      <c r="B102" s="69" t="s">
        <v>486</v>
      </c>
      <c r="C102" s="233">
        <v>0</v>
      </c>
      <c r="D102" s="233">
        <v>0</v>
      </c>
    </row>
    <row r="103" spans="1:4" x14ac:dyDescent="0.2">
      <c r="A103" s="68">
        <v>1120</v>
      </c>
      <c r="B103" s="74" t="s">
        <v>487</v>
      </c>
      <c r="C103" s="233">
        <v>0</v>
      </c>
      <c r="D103" s="233">
        <v>0</v>
      </c>
    </row>
    <row r="104" spans="1:4" x14ac:dyDescent="0.2">
      <c r="A104" s="64">
        <v>1124</v>
      </c>
      <c r="B104" s="75" t="s">
        <v>488</v>
      </c>
      <c r="C104" s="234">
        <v>0</v>
      </c>
      <c r="D104" s="234">
        <v>0</v>
      </c>
    </row>
    <row r="105" spans="1:4" x14ac:dyDescent="0.2">
      <c r="A105" s="64">
        <v>1124</v>
      </c>
      <c r="B105" s="75" t="s">
        <v>489</v>
      </c>
      <c r="C105" s="234">
        <v>0</v>
      </c>
      <c r="D105" s="234">
        <v>0</v>
      </c>
    </row>
    <row r="106" spans="1:4" x14ac:dyDescent="0.2">
      <c r="A106" s="64">
        <v>1124</v>
      </c>
      <c r="B106" s="75" t="s">
        <v>490</v>
      </c>
      <c r="C106" s="234">
        <v>0</v>
      </c>
      <c r="D106" s="234">
        <v>0</v>
      </c>
    </row>
    <row r="107" spans="1:4" x14ac:dyDescent="0.2">
      <c r="A107" s="64">
        <v>1124</v>
      </c>
      <c r="B107" s="75" t="s">
        <v>491</v>
      </c>
      <c r="C107" s="234">
        <v>0</v>
      </c>
      <c r="D107" s="234">
        <v>0</v>
      </c>
    </row>
    <row r="108" spans="1:4" x14ac:dyDescent="0.2">
      <c r="A108" s="64">
        <v>1124</v>
      </c>
      <c r="B108" s="75" t="s">
        <v>492</v>
      </c>
      <c r="C108" s="234">
        <v>0</v>
      </c>
      <c r="D108" s="234">
        <v>0</v>
      </c>
    </row>
    <row r="109" spans="1:4" x14ac:dyDescent="0.2">
      <c r="A109" s="64">
        <v>1124</v>
      </c>
      <c r="B109" s="75" t="s">
        <v>493</v>
      </c>
      <c r="C109" s="234">
        <v>0</v>
      </c>
      <c r="D109" s="234">
        <v>0</v>
      </c>
    </row>
    <row r="110" spans="1:4" x14ac:dyDescent="0.2">
      <c r="A110" s="64">
        <v>1122</v>
      </c>
      <c r="B110" s="75" t="s">
        <v>494</v>
      </c>
      <c r="C110" s="234">
        <v>0</v>
      </c>
      <c r="D110" s="234">
        <v>0</v>
      </c>
    </row>
    <row r="111" spans="1:4" x14ac:dyDescent="0.2">
      <c r="A111" s="64">
        <v>1122</v>
      </c>
      <c r="B111" s="75" t="s">
        <v>495</v>
      </c>
      <c r="C111" s="234">
        <v>0</v>
      </c>
      <c r="D111" s="234">
        <v>0</v>
      </c>
    </row>
    <row r="112" spans="1:4" x14ac:dyDescent="0.2">
      <c r="A112" s="64">
        <v>1122</v>
      </c>
      <c r="B112" s="75" t="s">
        <v>496</v>
      </c>
      <c r="C112" s="234">
        <v>0</v>
      </c>
      <c r="D112" s="234">
        <v>0</v>
      </c>
    </row>
    <row r="113" spans="1:8" x14ac:dyDescent="0.2">
      <c r="A113" s="64"/>
      <c r="B113" s="76" t="s">
        <v>497</v>
      </c>
      <c r="C113" s="233">
        <f>C47+C48-C102</f>
        <v>-808828.86</v>
      </c>
      <c r="D113" s="233">
        <f>D47+D48-D102</f>
        <v>648908.38</v>
      </c>
    </row>
    <row r="115" spans="1:8" x14ac:dyDescent="0.2">
      <c r="B115" s="41" t="s">
        <v>239</v>
      </c>
    </row>
    <row r="118" spans="1:8" x14ac:dyDescent="0.2">
      <c r="C118" s="297"/>
    </row>
    <row r="122" spans="1:8" x14ac:dyDescent="0.2">
      <c r="H122" s="77"/>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rintOptions horizontalCentered="1"/>
  <pageMargins left="0.70866141732283472" right="0.70866141732283472" top="0.74803149606299213" bottom="0.74803149606299213" header="0.31496062992125984" footer="0.31496062992125984"/>
  <pageSetup paperSize="9" scale="80"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showGridLines="0" zoomScaleNormal="100" zoomScaleSheetLayoutView="100" workbookViewId="0">
      <selection sqref="A1:C1"/>
    </sheetView>
  </sheetViews>
  <sheetFormatPr baseColWidth="10" defaultColWidth="11.42578125" defaultRowHeight="11.25" x14ac:dyDescent="0.2"/>
  <cols>
    <col min="1" max="1" width="3.28515625" style="82" customWidth="1"/>
    <col min="2" max="2" width="74.5703125" style="82" customWidth="1"/>
    <col min="3" max="3" width="31.28515625" style="82" customWidth="1"/>
    <col min="4" max="16384" width="11.42578125" style="82"/>
  </cols>
  <sheetData>
    <row r="1" spans="1:3" s="78" customFormat="1" ht="18" customHeight="1" x14ac:dyDescent="0.25">
      <c r="A1" s="359" t="s">
        <v>1765</v>
      </c>
      <c r="B1" s="360"/>
      <c r="C1" s="361"/>
    </row>
    <row r="2" spans="1:3" s="78" customFormat="1" ht="18" customHeight="1" x14ac:dyDescent="0.25">
      <c r="A2" s="362" t="s">
        <v>498</v>
      </c>
      <c r="B2" s="363"/>
      <c r="C2" s="364"/>
    </row>
    <row r="3" spans="1:3" s="78" customFormat="1" ht="18" customHeight="1" x14ac:dyDescent="0.25">
      <c r="A3" s="362" t="s">
        <v>606</v>
      </c>
      <c r="B3" s="363"/>
      <c r="C3" s="364"/>
    </row>
    <row r="4" spans="1:3" s="79" customFormat="1" x14ac:dyDescent="0.2">
      <c r="A4" s="365" t="s">
        <v>499</v>
      </c>
      <c r="B4" s="366"/>
      <c r="C4" s="367"/>
    </row>
    <row r="5" spans="1:3" x14ac:dyDescent="0.2">
      <c r="A5" s="80" t="s">
        <v>500</v>
      </c>
      <c r="B5" s="80"/>
      <c r="C5" s="279">
        <v>1227799</v>
      </c>
    </row>
    <row r="6" spans="1:3" x14ac:dyDescent="0.2">
      <c r="B6" s="83"/>
      <c r="C6" s="280"/>
    </row>
    <row r="7" spans="1:3" x14ac:dyDescent="0.2">
      <c r="A7" s="84" t="s">
        <v>501</v>
      </c>
      <c r="B7" s="84"/>
      <c r="C7" s="281">
        <v>0</v>
      </c>
    </row>
    <row r="8" spans="1:3" x14ac:dyDescent="0.2">
      <c r="A8" s="85" t="s">
        <v>502</v>
      </c>
      <c r="B8" s="86" t="s">
        <v>378</v>
      </c>
      <c r="C8" s="282">
        <v>0</v>
      </c>
    </row>
    <row r="9" spans="1:3" x14ac:dyDescent="0.2">
      <c r="A9" s="87" t="s">
        <v>503</v>
      </c>
      <c r="B9" s="88" t="s">
        <v>504</v>
      </c>
      <c r="C9" s="282">
        <v>0</v>
      </c>
    </row>
    <row r="10" spans="1:3" x14ac:dyDescent="0.2">
      <c r="A10" s="87" t="s">
        <v>505</v>
      </c>
      <c r="B10" s="88" t="s">
        <v>369</v>
      </c>
      <c r="C10" s="282">
        <v>0</v>
      </c>
    </row>
    <row r="11" spans="1:3" x14ac:dyDescent="0.2">
      <c r="A11" s="87" t="s">
        <v>506</v>
      </c>
      <c r="B11" s="88" t="s">
        <v>368</v>
      </c>
      <c r="C11" s="282">
        <v>0</v>
      </c>
    </row>
    <row r="12" spans="1:3" x14ac:dyDescent="0.2">
      <c r="A12" s="87" t="s">
        <v>507</v>
      </c>
      <c r="B12" s="88" t="s">
        <v>362</v>
      </c>
      <c r="C12" s="282">
        <v>0</v>
      </c>
    </row>
    <row r="13" spans="1:3" x14ac:dyDescent="0.2">
      <c r="A13" s="89" t="s">
        <v>508</v>
      </c>
      <c r="B13" s="90" t="s">
        <v>509</v>
      </c>
      <c r="C13" s="282">
        <v>0</v>
      </c>
    </row>
    <row r="14" spans="1:3" x14ac:dyDescent="0.2">
      <c r="B14" s="91"/>
      <c r="C14" s="283"/>
    </row>
    <row r="15" spans="1:3" x14ac:dyDescent="0.2">
      <c r="A15" s="84" t="s">
        <v>510</v>
      </c>
      <c r="B15" s="83"/>
      <c r="C15" s="281">
        <f>SUM(C16:C18)</f>
        <v>808829</v>
      </c>
    </row>
    <row r="16" spans="1:3" x14ac:dyDescent="0.2">
      <c r="A16" s="92">
        <v>3.1</v>
      </c>
      <c r="B16" s="88" t="s">
        <v>511</v>
      </c>
      <c r="C16" s="282">
        <v>0</v>
      </c>
    </row>
    <row r="17" spans="1:3" x14ac:dyDescent="0.2">
      <c r="A17" s="93">
        <v>3.2</v>
      </c>
      <c r="B17" s="88" t="s">
        <v>512</v>
      </c>
      <c r="C17" s="282">
        <v>808829</v>
      </c>
    </row>
    <row r="18" spans="1:3" x14ac:dyDescent="0.2">
      <c r="A18" s="93">
        <v>3.3</v>
      </c>
      <c r="B18" s="90" t="s">
        <v>513</v>
      </c>
      <c r="C18" s="284">
        <v>0</v>
      </c>
    </row>
    <row r="19" spans="1:3" x14ac:dyDescent="0.2">
      <c r="B19" s="94"/>
      <c r="C19" s="285"/>
    </row>
    <row r="20" spans="1:3" x14ac:dyDescent="0.2">
      <c r="A20" s="95" t="s">
        <v>514</v>
      </c>
      <c r="B20" s="95"/>
      <c r="C20" s="279">
        <f>C5+C7-C15</f>
        <v>418970</v>
      </c>
    </row>
    <row r="22" spans="1:3" x14ac:dyDescent="0.2">
      <c r="B22" s="41" t="s">
        <v>239</v>
      </c>
    </row>
  </sheetData>
  <mergeCells count="4">
    <mergeCell ref="A1:C1"/>
    <mergeCell ref="A2:C2"/>
    <mergeCell ref="A3:C3"/>
    <mergeCell ref="A4:C4"/>
  </mergeCells>
  <printOptions horizontalCentered="1"/>
  <pageMargins left="0.70866141732283472" right="0.70866141732283472" top="0.74803149606299213" bottom="0.74803149606299213" header="0.31496062992125984" footer="0.31496062992125984"/>
  <pageSetup scale="82"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showGridLines="0" zoomScaleNormal="100" zoomScaleSheetLayoutView="100" workbookViewId="0">
      <selection activeCell="C24" sqref="C24"/>
    </sheetView>
  </sheetViews>
  <sheetFormatPr baseColWidth="10" defaultColWidth="11.42578125" defaultRowHeight="11.25" x14ac:dyDescent="0.2"/>
  <cols>
    <col min="1" max="1" width="3.7109375" style="82" customWidth="1"/>
    <col min="2" max="2" width="75.140625" style="82" customWidth="1"/>
    <col min="3" max="3" width="30.85546875" style="82" customWidth="1"/>
    <col min="4" max="16384" width="11.42578125" style="82"/>
  </cols>
  <sheetData>
    <row r="1" spans="1:3" s="113" customFormat="1" ht="18.95" customHeight="1" x14ac:dyDescent="0.25">
      <c r="A1" s="369" t="s">
        <v>1765</v>
      </c>
      <c r="B1" s="370"/>
      <c r="C1" s="371"/>
    </row>
    <row r="2" spans="1:3" s="113" customFormat="1" ht="18.95" customHeight="1" x14ac:dyDescent="0.25">
      <c r="A2" s="372" t="s">
        <v>552</v>
      </c>
      <c r="B2" s="373"/>
      <c r="C2" s="374"/>
    </row>
    <row r="3" spans="1:3" s="113" customFormat="1" ht="18.95" customHeight="1" x14ac:dyDescent="0.25">
      <c r="A3" s="372" t="s">
        <v>606</v>
      </c>
      <c r="B3" s="373"/>
      <c r="C3" s="374"/>
    </row>
    <row r="4" spans="1:3" x14ac:dyDescent="0.2">
      <c r="A4" s="365" t="s">
        <v>499</v>
      </c>
      <c r="B4" s="366"/>
      <c r="C4" s="367"/>
    </row>
    <row r="5" spans="1:3" x14ac:dyDescent="0.2">
      <c r="A5" s="112" t="s">
        <v>551</v>
      </c>
      <c r="B5" s="80"/>
      <c r="C5" s="288">
        <v>1227800</v>
      </c>
    </row>
    <row r="6" spans="1:3" x14ac:dyDescent="0.2">
      <c r="A6" s="99"/>
      <c r="B6" s="83"/>
      <c r="C6" s="280"/>
    </row>
    <row r="7" spans="1:3" x14ac:dyDescent="0.2">
      <c r="A7" s="84" t="s">
        <v>550</v>
      </c>
      <c r="B7" s="111"/>
      <c r="C7" s="281">
        <f>SUM(C8:C28)</f>
        <v>0</v>
      </c>
    </row>
    <row r="8" spans="1:3" x14ac:dyDescent="0.2">
      <c r="A8" s="110">
        <v>2.1</v>
      </c>
      <c r="B8" s="101" t="s">
        <v>347</v>
      </c>
      <c r="C8" s="289">
        <v>0</v>
      </c>
    </row>
    <row r="9" spans="1:3" x14ac:dyDescent="0.2">
      <c r="A9" s="110">
        <v>2.2000000000000002</v>
      </c>
      <c r="B9" s="101" t="s">
        <v>350</v>
      </c>
      <c r="C9" s="289">
        <v>0</v>
      </c>
    </row>
    <row r="10" spans="1:3" x14ac:dyDescent="0.2">
      <c r="A10" s="102">
        <v>2.2999999999999998</v>
      </c>
      <c r="B10" s="104" t="s">
        <v>165</v>
      </c>
      <c r="C10" s="289">
        <v>0</v>
      </c>
    </row>
    <row r="11" spans="1:3" x14ac:dyDescent="0.2">
      <c r="A11" s="102">
        <v>2.4</v>
      </c>
      <c r="B11" s="104" t="s">
        <v>166</v>
      </c>
      <c r="C11" s="289">
        <v>0</v>
      </c>
    </row>
    <row r="12" spans="1:3" x14ac:dyDescent="0.2">
      <c r="A12" s="102">
        <v>2.5</v>
      </c>
      <c r="B12" s="104" t="s">
        <v>167</v>
      </c>
      <c r="C12" s="289">
        <v>0</v>
      </c>
    </row>
    <row r="13" spans="1:3" x14ac:dyDescent="0.2">
      <c r="A13" s="102">
        <v>2.6</v>
      </c>
      <c r="B13" s="104" t="s">
        <v>168</v>
      </c>
      <c r="C13" s="289">
        <v>0</v>
      </c>
    </row>
    <row r="14" spans="1:3" x14ac:dyDescent="0.2">
      <c r="A14" s="102">
        <v>2.7</v>
      </c>
      <c r="B14" s="104" t="s">
        <v>169</v>
      </c>
      <c r="C14" s="289">
        <v>0</v>
      </c>
    </row>
    <row r="15" spans="1:3" x14ac:dyDescent="0.2">
      <c r="A15" s="102">
        <v>2.8</v>
      </c>
      <c r="B15" s="104" t="s">
        <v>170</v>
      </c>
      <c r="C15" s="289">
        <v>0</v>
      </c>
    </row>
    <row r="16" spans="1:3" x14ac:dyDescent="0.2">
      <c r="A16" s="102">
        <v>2.9</v>
      </c>
      <c r="B16" s="104" t="s">
        <v>172</v>
      </c>
      <c r="C16" s="289">
        <v>0</v>
      </c>
    </row>
    <row r="17" spans="1:3" x14ac:dyDescent="0.2">
      <c r="A17" s="102" t="s">
        <v>549</v>
      </c>
      <c r="B17" s="104" t="s">
        <v>548</v>
      </c>
      <c r="C17" s="289">
        <v>0</v>
      </c>
    </row>
    <row r="18" spans="1:3" x14ac:dyDescent="0.2">
      <c r="A18" s="102" t="s">
        <v>547</v>
      </c>
      <c r="B18" s="104" t="s">
        <v>176</v>
      </c>
      <c r="C18" s="289">
        <v>0</v>
      </c>
    </row>
    <row r="19" spans="1:3" x14ac:dyDescent="0.2">
      <c r="A19" s="102" t="s">
        <v>546</v>
      </c>
      <c r="B19" s="104" t="s">
        <v>545</v>
      </c>
      <c r="C19" s="289">
        <v>0</v>
      </c>
    </row>
    <row r="20" spans="1:3" x14ac:dyDescent="0.2">
      <c r="A20" s="102" t="s">
        <v>544</v>
      </c>
      <c r="B20" s="104" t="s">
        <v>543</v>
      </c>
      <c r="C20" s="289">
        <v>0</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0</v>
      </c>
    </row>
    <row r="29" spans="1:3" x14ac:dyDescent="0.2">
      <c r="A29" s="109"/>
      <c r="B29" s="108"/>
      <c r="C29" s="292"/>
    </row>
    <row r="30" spans="1:3" x14ac:dyDescent="0.2">
      <c r="A30" s="106" t="s">
        <v>526</v>
      </c>
      <c r="B30" s="105"/>
      <c r="C30" s="293">
        <f>SUM(C31:C37)</f>
        <v>24800</v>
      </c>
    </row>
    <row r="31" spans="1:3" x14ac:dyDescent="0.2">
      <c r="A31" s="102" t="s">
        <v>525</v>
      </c>
      <c r="B31" s="104" t="s">
        <v>272</v>
      </c>
      <c r="C31" s="289">
        <v>24800</v>
      </c>
    </row>
    <row r="32" spans="1:3" x14ac:dyDescent="0.2">
      <c r="A32" s="102" t="s">
        <v>524</v>
      </c>
      <c r="B32" s="104" t="s">
        <v>263</v>
      </c>
      <c r="C32" s="289">
        <v>0</v>
      </c>
    </row>
    <row r="33" spans="1:3" x14ac:dyDescent="0.2">
      <c r="A33" s="102" t="s">
        <v>523</v>
      </c>
      <c r="B33" s="104" t="s">
        <v>260</v>
      </c>
      <c r="C33" s="289">
        <v>0</v>
      </c>
    </row>
    <row r="34" spans="1:3" x14ac:dyDescent="0.2">
      <c r="A34" s="102" t="s">
        <v>522</v>
      </c>
      <c r="B34" s="104" t="s">
        <v>521</v>
      </c>
      <c r="C34" s="289">
        <v>0</v>
      </c>
    </row>
    <row r="35" spans="1:3" x14ac:dyDescent="0.2">
      <c r="A35" s="102" t="s">
        <v>520</v>
      </c>
      <c r="B35" s="104" t="s">
        <v>519</v>
      </c>
      <c r="C35" s="289">
        <v>0</v>
      </c>
    </row>
    <row r="36" spans="1:3" x14ac:dyDescent="0.2">
      <c r="A36" s="102" t="s">
        <v>518</v>
      </c>
      <c r="B36" s="104" t="s">
        <v>252</v>
      </c>
      <c r="C36" s="289">
        <v>0</v>
      </c>
    </row>
    <row r="37" spans="1:3" x14ac:dyDescent="0.2">
      <c r="A37" s="102" t="s">
        <v>517</v>
      </c>
      <c r="B37" s="101" t="s">
        <v>516</v>
      </c>
      <c r="C37" s="294">
        <v>0</v>
      </c>
    </row>
    <row r="38" spans="1:3" x14ac:dyDescent="0.2">
      <c r="A38" s="99"/>
      <c r="B38" s="98"/>
      <c r="C38" s="295"/>
    </row>
    <row r="39" spans="1:3" x14ac:dyDescent="0.2">
      <c r="A39" s="96" t="s">
        <v>515</v>
      </c>
      <c r="B39" s="80"/>
      <c r="C39" s="279">
        <f>C5-C7+C30</f>
        <v>1252600</v>
      </c>
    </row>
    <row r="41" spans="1:3" x14ac:dyDescent="0.2">
      <c r="B41" s="41" t="s">
        <v>239</v>
      </c>
    </row>
  </sheetData>
  <mergeCells count="4">
    <mergeCell ref="A1:C1"/>
    <mergeCell ref="A2:C2"/>
    <mergeCell ref="A3:C3"/>
    <mergeCell ref="A4:C4"/>
  </mergeCells>
  <printOptions horizontalCentered="1"/>
  <pageMargins left="0.70866141732283472" right="0.70866141732283472" top="0.74803149606299213" bottom="0.74803149606299213" header="0.31496062992125984" footer="0.31496062992125984"/>
  <pageSetup scale="82"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100" workbookViewId="0">
      <selection sqref="A1:F1"/>
    </sheetView>
  </sheetViews>
  <sheetFormatPr baseColWidth="10" defaultColWidth="9.140625" defaultRowHeight="11.25" x14ac:dyDescent="0.2"/>
  <cols>
    <col min="1" max="1" width="12.7109375" style="60" customWidth="1"/>
    <col min="2" max="2" width="72.140625" style="60" customWidth="1"/>
    <col min="3" max="3" width="26.7109375" style="60" customWidth="1"/>
    <col min="4"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1765</v>
      </c>
      <c r="B1" s="377"/>
      <c r="C1" s="377"/>
      <c r="D1" s="377"/>
      <c r="E1" s="377"/>
      <c r="F1" s="377"/>
      <c r="G1" s="58" t="s">
        <v>97</v>
      </c>
      <c r="H1" s="37">
        <v>2021</v>
      </c>
    </row>
    <row r="2" spans="1:10" ht="18.95" customHeight="1" x14ac:dyDescent="0.2">
      <c r="A2" s="358" t="s">
        <v>601</v>
      </c>
      <c r="B2" s="377"/>
      <c r="C2" s="377"/>
      <c r="D2" s="377"/>
      <c r="E2" s="377"/>
      <c r="F2" s="377"/>
      <c r="G2" s="58" t="s">
        <v>99</v>
      </c>
      <c r="H2" s="37" t="s">
        <v>603</v>
      </c>
    </row>
    <row r="3" spans="1:10" ht="18.95" customHeight="1" x14ac:dyDescent="0.2">
      <c r="A3" s="358" t="s">
        <v>606</v>
      </c>
      <c r="B3" s="377"/>
      <c r="C3" s="377"/>
      <c r="D3" s="377"/>
      <c r="E3" s="377"/>
      <c r="F3" s="377"/>
      <c r="G3" s="58" t="s">
        <v>100</v>
      </c>
      <c r="H3" s="37">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row>
    <row r="9" spans="1:10" x14ac:dyDescent="0.2">
      <c r="A9" s="60">
        <v>7110</v>
      </c>
      <c r="B9" s="60" t="s">
        <v>591</v>
      </c>
      <c r="C9" s="234">
        <v>0</v>
      </c>
      <c r="D9" s="234">
        <v>0</v>
      </c>
      <c r="E9" s="234">
        <v>0</v>
      </c>
      <c r="F9" s="234">
        <v>0</v>
      </c>
    </row>
    <row r="10" spans="1:10" x14ac:dyDescent="0.2">
      <c r="A10" s="60">
        <v>7120</v>
      </c>
      <c r="B10" s="60" t="s">
        <v>590</v>
      </c>
      <c r="C10" s="234">
        <v>0</v>
      </c>
      <c r="D10" s="234">
        <v>0</v>
      </c>
      <c r="E10" s="234">
        <v>0</v>
      </c>
      <c r="F10" s="234">
        <v>0</v>
      </c>
    </row>
    <row r="11" spans="1:10" x14ac:dyDescent="0.2">
      <c r="A11" s="60">
        <v>7130</v>
      </c>
      <c r="B11" s="60" t="s">
        <v>589</v>
      </c>
      <c r="C11" s="234">
        <v>0</v>
      </c>
      <c r="D11" s="234">
        <v>0</v>
      </c>
      <c r="E11" s="234">
        <v>0</v>
      </c>
      <c r="F11" s="234">
        <v>0</v>
      </c>
    </row>
    <row r="12" spans="1:10" x14ac:dyDescent="0.2">
      <c r="A12" s="60">
        <v>7140</v>
      </c>
      <c r="B12" s="60" t="s">
        <v>588</v>
      </c>
      <c r="C12" s="234">
        <v>0</v>
      </c>
      <c r="D12" s="234">
        <v>0</v>
      </c>
      <c r="E12" s="234">
        <v>0</v>
      </c>
      <c r="F12" s="234">
        <v>0</v>
      </c>
    </row>
    <row r="13" spans="1:10" x14ac:dyDescent="0.2">
      <c r="A13" s="60">
        <v>7150</v>
      </c>
      <c r="B13" s="60" t="s">
        <v>587</v>
      </c>
      <c r="C13" s="234">
        <v>0</v>
      </c>
      <c r="D13" s="234">
        <v>0</v>
      </c>
      <c r="E13" s="234">
        <v>0</v>
      </c>
      <c r="F13" s="234">
        <v>0</v>
      </c>
    </row>
    <row r="14" spans="1:10" x14ac:dyDescent="0.2">
      <c r="A14" s="60">
        <v>7160</v>
      </c>
      <c r="B14" s="60" t="s">
        <v>586</v>
      </c>
      <c r="C14" s="234">
        <v>0</v>
      </c>
      <c r="D14" s="234">
        <v>0</v>
      </c>
      <c r="E14" s="234">
        <v>0</v>
      </c>
      <c r="F14" s="234">
        <v>0</v>
      </c>
    </row>
    <row r="15" spans="1:10" x14ac:dyDescent="0.2">
      <c r="A15" s="60">
        <v>7210</v>
      </c>
      <c r="B15" s="60" t="s">
        <v>585</v>
      </c>
      <c r="C15" s="234">
        <v>0</v>
      </c>
      <c r="D15" s="234">
        <v>0</v>
      </c>
      <c r="E15" s="234">
        <v>0</v>
      </c>
      <c r="F15" s="234">
        <v>0</v>
      </c>
    </row>
    <row r="16" spans="1:10" x14ac:dyDescent="0.2">
      <c r="A16" s="60">
        <v>7220</v>
      </c>
      <c r="B16" s="60" t="s">
        <v>584</v>
      </c>
      <c r="C16" s="234">
        <v>0</v>
      </c>
      <c r="D16" s="234">
        <v>0</v>
      </c>
      <c r="E16" s="234">
        <v>0</v>
      </c>
      <c r="F16" s="234">
        <v>0</v>
      </c>
    </row>
    <row r="17" spans="1:6" x14ac:dyDescent="0.2">
      <c r="A17" s="60">
        <v>7230</v>
      </c>
      <c r="B17" s="60" t="s">
        <v>583</v>
      </c>
      <c r="C17" s="234">
        <v>0</v>
      </c>
      <c r="D17" s="234">
        <v>0</v>
      </c>
      <c r="E17" s="234">
        <v>0</v>
      </c>
      <c r="F17" s="234">
        <v>0</v>
      </c>
    </row>
    <row r="18" spans="1:6" x14ac:dyDescent="0.2">
      <c r="A18" s="60">
        <v>7240</v>
      </c>
      <c r="B18" s="60" t="s">
        <v>582</v>
      </c>
      <c r="C18" s="234">
        <v>0</v>
      </c>
      <c r="D18" s="234">
        <v>0</v>
      </c>
      <c r="E18" s="234">
        <v>0</v>
      </c>
      <c r="F18" s="234">
        <v>0</v>
      </c>
    </row>
    <row r="19" spans="1:6" x14ac:dyDescent="0.2">
      <c r="A19" s="60">
        <v>7250</v>
      </c>
      <c r="B19" s="60" t="s">
        <v>581</v>
      </c>
      <c r="C19" s="234">
        <v>0</v>
      </c>
      <c r="D19" s="234">
        <v>0</v>
      </c>
      <c r="E19" s="234">
        <v>0</v>
      </c>
      <c r="F19" s="234">
        <v>0</v>
      </c>
    </row>
    <row r="20" spans="1:6" x14ac:dyDescent="0.2">
      <c r="A20" s="60">
        <v>7260</v>
      </c>
      <c r="B20" s="60" t="s">
        <v>580</v>
      </c>
      <c r="C20" s="234">
        <v>0</v>
      </c>
      <c r="D20" s="234">
        <v>0</v>
      </c>
      <c r="E20" s="234">
        <v>0</v>
      </c>
      <c r="F20" s="234">
        <v>0</v>
      </c>
    </row>
    <row r="21" spans="1:6" x14ac:dyDescent="0.2">
      <c r="A21" s="60">
        <v>7310</v>
      </c>
      <c r="B21" s="60" t="s">
        <v>579</v>
      </c>
      <c r="C21" s="234">
        <v>0</v>
      </c>
      <c r="D21" s="234">
        <v>0</v>
      </c>
      <c r="E21" s="234">
        <v>0</v>
      </c>
      <c r="F21" s="234">
        <v>0</v>
      </c>
    </row>
    <row r="22" spans="1:6" x14ac:dyDescent="0.2">
      <c r="A22" s="60">
        <v>7320</v>
      </c>
      <c r="B22" s="60" t="s">
        <v>578</v>
      </c>
      <c r="C22" s="234">
        <v>0</v>
      </c>
      <c r="D22" s="234">
        <v>0</v>
      </c>
      <c r="E22" s="234">
        <v>0</v>
      </c>
      <c r="F22" s="234">
        <v>0</v>
      </c>
    </row>
    <row r="23" spans="1:6" x14ac:dyDescent="0.2">
      <c r="A23" s="60">
        <v>7330</v>
      </c>
      <c r="B23" s="60" t="s">
        <v>577</v>
      </c>
      <c r="C23" s="234">
        <v>0</v>
      </c>
      <c r="D23" s="234">
        <v>0</v>
      </c>
      <c r="E23" s="234">
        <v>0</v>
      </c>
      <c r="F23" s="234">
        <v>0</v>
      </c>
    </row>
    <row r="24" spans="1:6" x14ac:dyDescent="0.2">
      <c r="A24" s="60">
        <v>7340</v>
      </c>
      <c r="B24" s="60" t="s">
        <v>576</v>
      </c>
      <c r="C24" s="234">
        <v>0</v>
      </c>
      <c r="D24" s="234">
        <v>0</v>
      </c>
      <c r="E24" s="234">
        <v>0</v>
      </c>
      <c r="F24" s="234">
        <v>0</v>
      </c>
    </row>
    <row r="25" spans="1:6" x14ac:dyDescent="0.2">
      <c r="A25" s="60">
        <v>7350</v>
      </c>
      <c r="B25" s="60" t="s">
        <v>575</v>
      </c>
      <c r="C25" s="234">
        <v>0</v>
      </c>
      <c r="D25" s="234">
        <v>0</v>
      </c>
      <c r="E25" s="234">
        <v>0</v>
      </c>
      <c r="F25" s="234">
        <v>0</v>
      </c>
    </row>
    <row r="26" spans="1:6" x14ac:dyDescent="0.2">
      <c r="A26" s="60">
        <v>7360</v>
      </c>
      <c r="B26" s="60" t="s">
        <v>574</v>
      </c>
      <c r="C26" s="234">
        <v>0</v>
      </c>
      <c r="D26" s="234">
        <v>0</v>
      </c>
      <c r="E26" s="234">
        <v>0</v>
      </c>
      <c r="F26" s="234">
        <v>0</v>
      </c>
    </row>
    <row r="27" spans="1:6" x14ac:dyDescent="0.2">
      <c r="A27" s="60">
        <v>7410</v>
      </c>
      <c r="B27" s="60" t="s">
        <v>573</v>
      </c>
      <c r="C27" s="234">
        <v>0</v>
      </c>
      <c r="D27" s="234">
        <v>0</v>
      </c>
      <c r="E27" s="234">
        <v>0</v>
      </c>
      <c r="F27" s="234">
        <v>0</v>
      </c>
    </row>
    <row r="28" spans="1:6" x14ac:dyDescent="0.2">
      <c r="A28" s="60">
        <v>7420</v>
      </c>
      <c r="B28" s="60" t="s">
        <v>572</v>
      </c>
      <c r="C28" s="234">
        <v>0</v>
      </c>
      <c r="D28" s="234">
        <v>0</v>
      </c>
      <c r="E28" s="234">
        <v>0</v>
      </c>
      <c r="F28" s="234">
        <v>0</v>
      </c>
    </row>
    <row r="29" spans="1:6" x14ac:dyDescent="0.2">
      <c r="A29" s="60">
        <v>7510</v>
      </c>
      <c r="B29" s="60" t="s">
        <v>571</v>
      </c>
      <c r="C29" s="234">
        <v>0</v>
      </c>
      <c r="D29" s="234">
        <v>0</v>
      </c>
      <c r="E29" s="234">
        <v>0</v>
      </c>
      <c r="F29" s="234">
        <v>0</v>
      </c>
    </row>
    <row r="30" spans="1:6" x14ac:dyDescent="0.2">
      <c r="A30" s="60">
        <v>7520</v>
      </c>
      <c r="B30" s="60" t="s">
        <v>570</v>
      </c>
      <c r="C30" s="234">
        <v>0</v>
      </c>
      <c r="D30" s="234">
        <v>0</v>
      </c>
      <c r="E30" s="234">
        <v>0</v>
      </c>
      <c r="F30" s="234">
        <v>0</v>
      </c>
    </row>
    <row r="31" spans="1:6" x14ac:dyDescent="0.2">
      <c r="A31" s="60">
        <v>7610</v>
      </c>
      <c r="B31" s="60" t="s">
        <v>569</v>
      </c>
      <c r="C31" s="234">
        <v>0</v>
      </c>
      <c r="D31" s="234">
        <v>0</v>
      </c>
      <c r="E31" s="234">
        <v>0</v>
      </c>
      <c r="F31" s="234">
        <v>0</v>
      </c>
    </row>
    <row r="32" spans="1:6" x14ac:dyDescent="0.2">
      <c r="A32" s="60">
        <v>7620</v>
      </c>
      <c r="B32" s="60" t="s">
        <v>568</v>
      </c>
      <c r="C32" s="234">
        <v>0</v>
      </c>
      <c r="D32" s="234">
        <v>0</v>
      </c>
      <c r="E32" s="234">
        <v>0</v>
      </c>
      <c r="F32" s="234">
        <v>0</v>
      </c>
    </row>
    <row r="33" spans="1:6" x14ac:dyDescent="0.2">
      <c r="A33" s="60">
        <v>7630</v>
      </c>
      <c r="B33" s="60" t="s">
        <v>567</v>
      </c>
      <c r="C33" s="234">
        <v>0</v>
      </c>
      <c r="D33" s="234">
        <v>0</v>
      </c>
      <c r="E33" s="234">
        <v>0</v>
      </c>
      <c r="F33" s="234">
        <v>0</v>
      </c>
    </row>
    <row r="34" spans="1:6" x14ac:dyDescent="0.2">
      <c r="A34" s="60">
        <v>7640</v>
      </c>
      <c r="B34" s="60" t="s">
        <v>566</v>
      </c>
      <c r="C34" s="234">
        <v>0</v>
      </c>
      <c r="D34" s="234">
        <v>0</v>
      </c>
      <c r="E34" s="234">
        <v>0</v>
      </c>
      <c r="F34" s="234">
        <v>0</v>
      </c>
    </row>
    <row r="35" spans="1:6" s="70" customFormat="1" x14ac:dyDescent="0.2">
      <c r="A35" s="68">
        <v>8000</v>
      </c>
      <c r="B35" s="70" t="s">
        <v>565</v>
      </c>
      <c r="C35" s="233">
        <v>0</v>
      </c>
      <c r="D35" s="233">
        <v>36600815.619999997</v>
      </c>
      <c r="E35" s="233">
        <v>36600815.619999997</v>
      </c>
      <c r="F35" s="233">
        <v>0</v>
      </c>
    </row>
    <row r="36" spans="1:6" x14ac:dyDescent="0.2">
      <c r="A36" s="60">
        <v>8110</v>
      </c>
      <c r="B36" s="60" t="s">
        <v>564</v>
      </c>
      <c r="C36" s="234">
        <v>2135000</v>
      </c>
      <c r="D36" s="234">
        <v>0</v>
      </c>
      <c r="E36" s="234">
        <v>0</v>
      </c>
      <c r="F36" s="234">
        <v>2135000</v>
      </c>
    </row>
    <row r="37" spans="1:6" x14ac:dyDescent="0.2">
      <c r="A37" s="60">
        <v>8120</v>
      </c>
      <c r="B37" s="60" t="s">
        <v>563</v>
      </c>
      <c r="C37" s="234">
        <v>2135000</v>
      </c>
      <c r="D37" s="234">
        <v>9606970.3100000005</v>
      </c>
      <c r="E37" s="234">
        <v>7471970.3099999996</v>
      </c>
      <c r="F37" s="234">
        <v>0</v>
      </c>
    </row>
    <row r="38" spans="1:6" x14ac:dyDescent="0.2">
      <c r="A38" s="60">
        <v>8130</v>
      </c>
      <c r="B38" s="60" t="s">
        <v>562</v>
      </c>
      <c r="C38" s="234">
        <v>0</v>
      </c>
      <c r="D38" s="234">
        <v>3737970.31</v>
      </c>
      <c r="E38" s="234">
        <v>4645170.78</v>
      </c>
      <c r="F38" s="234">
        <v>-907200.47</v>
      </c>
    </row>
    <row r="39" spans="1:6" x14ac:dyDescent="0.2">
      <c r="A39" s="60">
        <v>8140</v>
      </c>
      <c r="B39" s="60" t="s">
        <v>561</v>
      </c>
      <c r="C39" s="234">
        <v>0</v>
      </c>
      <c r="D39" s="234">
        <v>8695799.5299999993</v>
      </c>
      <c r="E39" s="234">
        <v>8695799.5299999993</v>
      </c>
      <c r="F39" s="234">
        <v>0</v>
      </c>
    </row>
    <row r="40" spans="1:6" x14ac:dyDescent="0.2">
      <c r="A40" s="60">
        <v>8150</v>
      </c>
      <c r="B40" s="60" t="s">
        <v>560</v>
      </c>
      <c r="C40" s="234">
        <v>0</v>
      </c>
      <c r="D40" s="234">
        <v>3734000</v>
      </c>
      <c r="E40" s="234">
        <v>4961799.53</v>
      </c>
      <c r="F40" s="234">
        <v>1227799.53</v>
      </c>
    </row>
    <row r="41" spans="1:6" x14ac:dyDescent="0.2">
      <c r="A41" s="60">
        <v>8210</v>
      </c>
      <c r="B41" s="60" t="s">
        <v>559</v>
      </c>
      <c r="C41" s="234">
        <v>2135000</v>
      </c>
      <c r="D41" s="234">
        <v>0</v>
      </c>
      <c r="E41" s="234">
        <v>0</v>
      </c>
      <c r="F41" s="234">
        <v>2135000</v>
      </c>
    </row>
    <row r="42" spans="1:6" x14ac:dyDescent="0.2">
      <c r="A42" s="60">
        <v>8220</v>
      </c>
      <c r="B42" s="60" t="s">
        <v>558</v>
      </c>
      <c r="C42" s="234">
        <v>2135000</v>
      </c>
      <c r="D42" s="234">
        <v>2503838.44</v>
      </c>
      <c r="E42" s="234">
        <v>4638838.4400000004</v>
      </c>
      <c r="F42" s="234">
        <v>0</v>
      </c>
    </row>
    <row r="43" spans="1:6" x14ac:dyDescent="0.2">
      <c r="A43" s="60">
        <v>8230</v>
      </c>
      <c r="B43" s="60" t="s">
        <v>557</v>
      </c>
      <c r="C43" s="234">
        <v>0</v>
      </c>
      <c r="D43" s="234">
        <v>3411038.91</v>
      </c>
      <c r="E43" s="234">
        <v>2503838.44</v>
      </c>
      <c r="F43" s="234">
        <v>-907200.47</v>
      </c>
    </row>
    <row r="44" spans="1:6" x14ac:dyDescent="0.2">
      <c r="A44" s="60">
        <v>8240</v>
      </c>
      <c r="B44" s="60" t="s">
        <v>556</v>
      </c>
      <c r="C44" s="234">
        <v>0</v>
      </c>
      <c r="D44" s="234">
        <v>1227799.53</v>
      </c>
      <c r="E44" s="234">
        <v>1227799.53</v>
      </c>
      <c r="F44" s="234">
        <v>0</v>
      </c>
    </row>
    <row r="45" spans="1:6" x14ac:dyDescent="0.2">
      <c r="A45" s="60">
        <v>8250</v>
      </c>
      <c r="B45" s="60" t="s">
        <v>555</v>
      </c>
      <c r="C45" s="234">
        <v>0</v>
      </c>
      <c r="D45" s="234">
        <v>1227799.53</v>
      </c>
      <c r="E45" s="234">
        <v>1227799.53</v>
      </c>
      <c r="F45" s="234">
        <v>0</v>
      </c>
    </row>
    <row r="46" spans="1:6" x14ac:dyDescent="0.2">
      <c r="A46" s="60">
        <v>8260</v>
      </c>
      <c r="B46" s="60" t="s">
        <v>554</v>
      </c>
      <c r="C46" s="234">
        <v>0</v>
      </c>
      <c r="D46" s="234">
        <v>1227799.53</v>
      </c>
      <c r="E46" s="234">
        <v>1227799.53</v>
      </c>
      <c r="F46" s="234">
        <v>0</v>
      </c>
    </row>
    <row r="47" spans="1:6" x14ac:dyDescent="0.2">
      <c r="A47" s="60">
        <v>8270</v>
      </c>
      <c r="B47" s="60" t="s">
        <v>553</v>
      </c>
      <c r="C47" s="234">
        <v>0</v>
      </c>
      <c r="D47" s="234">
        <v>1227799.53</v>
      </c>
      <c r="E47" s="234">
        <v>0</v>
      </c>
      <c r="F47" s="234">
        <v>1227799.53</v>
      </c>
    </row>
    <row r="48" spans="1:6" x14ac:dyDescent="0.2">
      <c r="A48" s="114"/>
      <c r="C48" s="234"/>
      <c r="D48" s="234"/>
      <c r="E48" s="234"/>
      <c r="F48" s="234"/>
    </row>
    <row r="49" spans="1:2" x14ac:dyDescent="0.2">
      <c r="A49" s="114"/>
      <c r="B49" s="41" t="s">
        <v>239</v>
      </c>
    </row>
  </sheetData>
  <sheetProtection formatCells="0" formatColumns="0" formatRows="0" insertColumns="0" insertRows="0" insertHyperlinks="0" deleteColumns="0" deleteRows="0" sort="0" autoFilter="0" pivotTables="0"/>
  <mergeCells count="3">
    <mergeCell ref="A1:F1"/>
    <mergeCell ref="A2:F2"/>
    <mergeCell ref="A3:F3"/>
  </mergeCells>
  <printOptions horizontalCentered="1"/>
  <pageMargins left="0.70866141732283472" right="0.70866141732283472" top="0.74803149606299213" bottom="0.74803149606299213" header="0.31496062992125984" footer="0.31496062992125984"/>
  <pageSetup scale="57"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4"/>
  <sheetViews>
    <sheetView showGridLines="0" zoomScaleNormal="100" zoomScaleSheetLayoutView="100" workbookViewId="0">
      <selection sqref="A1:F1"/>
    </sheetView>
  </sheetViews>
  <sheetFormatPr baseColWidth="10" defaultColWidth="9.140625" defaultRowHeight="11.25" x14ac:dyDescent="0.2"/>
  <cols>
    <col min="1" max="1" width="10" style="41" customWidth="1"/>
    <col min="2" max="2" width="60.7109375" style="41" customWidth="1"/>
    <col min="3" max="3" width="12.7109375" style="41" customWidth="1"/>
    <col min="4" max="4" width="13" style="41" customWidth="1"/>
    <col min="5" max="5" width="11.85546875" style="41" customWidth="1"/>
    <col min="6" max="6" width="22.7109375" style="41" customWidth="1"/>
    <col min="7" max="7" width="16.7109375" style="41" customWidth="1"/>
    <col min="8" max="8" width="16.7109375" style="117" customWidth="1"/>
    <col min="9" max="11" width="9.140625" style="117"/>
    <col min="12" max="16384" width="9.140625" style="41"/>
  </cols>
  <sheetData>
    <row r="1" spans="1:11" s="38" customFormat="1" ht="18.95" customHeight="1" x14ac:dyDescent="0.25">
      <c r="A1" s="356" t="s">
        <v>90</v>
      </c>
      <c r="B1" s="357"/>
      <c r="C1" s="357"/>
      <c r="D1" s="357"/>
      <c r="E1" s="357"/>
      <c r="F1" s="357"/>
      <c r="G1" s="36" t="s">
        <v>97</v>
      </c>
      <c r="H1" s="37">
        <v>2021</v>
      </c>
      <c r="I1" s="166"/>
      <c r="J1" s="166"/>
      <c r="K1" s="166"/>
    </row>
    <row r="2" spans="1:11" s="38" customFormat="1" ht="18.95" customHeight="1" x14ac:dyDescent="0.25">
      <c r="A2" s="356" t="s">
        <v>98</v>
      </c>
      <c r="B2" s="357"/>
      <c r="C2" s="357"/>
      <c r="D2" s="357"/>
      <c r="E2" s="357"/>
      <c r="F2" s="357"/>
      <c r="G2" s="36" t="s">
        <v>99</v>
      </c>
      <c r="H2" s="37" t="s">
        <v>603</v>
      </c>
      <c r="I2" s="166"/>
      <c r="J2" s="166"/>
      <c r="K2" s="166"/>
    </row>
    <row r="3" spans="1:11" s="38" customFormat="1" ht="18.95" customHeight="1" x14ac:dyDescent="0.25">
      <c r="A3" s="356" t="s">
        <v>1789</v>
      </c>
      <c r="B3" s="357"/>
      <c r="C3" s="357"/>
      <c r="D3" s="357"/>
      <c r="E3" s="357"/>
      <c r="F3" s="357"/>
      <c r="G3" s="36" t="s">
        <v>100</v>
      </c>
      <c r="H3" s="37">
        <v>4</v>
      </c>
      <c r="I3" s="166"/>
      <c r="J3" s="166"/>
      <c r="K3" s="166"/>
    </row>
    <row r="4" spans="1:11" x14ac:dyDescent="0.2">
      <c r="A4" s="39" t="s">
        <v>101</v>
      </c>
      <c r="B4" s="40"/>
      <c r="C4" s="40"/>
      <c r="D4" s="40"/>
      <c r="E4" s="40"/>
      <c r="F4" s="40"/>
      <c r="G4" s="40"/>
      <c r="H4" s="122"/>
    </row>
    <row r="6" spans="1:11" x14ac:dyDescent="0.2">
      <c r="A6" s="40" t="s">
        <v>102</v>
      </c>
      <c r="B6" s="40"/>
      <c r="C6" s="40"/>
      <c r="D6" s="40"/>
      <c r="E6" s="40"/>
      <c r="F6" s="40"/>
      <c r="G6" s="40"/>
      <c r="H6" s="122"/>
    </row>
    <row r="7" spans="1:11" x14ac:dyDescent="0.2">
      <c r="A7" s="42" t="s">
        <v>103</v>
      </c>
      <c r="B7" s="42" t="s">
        <v>104</v>
      </c>
      <c r="C7" s="42" t="s">
        <v>105</v>
      </c>
      <c r="D7" s="42" t="s">
        <v>106</v>
      </c>
      <c r="E7" s="42"/>
      <c r="F7" s="42"/>
      <c r="G7" s="42"/>
      <c r="H7" s="200"/>
    </row>
    <row r="8" spans="1:11" x14ac:dyDescent="0.2">
      <c r="A8" s="43">
        <v>1114</v>
      </c>
      <c r="B8" s="41" t="s">
        <v>107</v>
      </c>
      <c r="C8" s="234">
        <v>47872107.630000003</v>
      </c>
      <c r="D8" s="41" t="s">
        <v>1775</v>
      </c>
    </row>
    <row r="9" spans="1:11" x14ac:dyDescent="0.2">
      <c r="A9" s="43">
        <v>1115</v>
      </c>
      <c r="B9" s="41" t="s">
        <v>108</v>
      </c>
      <c r="C9" s="234">
        <v>0</v>
      </c>
    </row>
    <row r="10" spans="1:11" x14ac:dyDescent="0.2">
      <c r="A10" s="43">
        <v>1121</v>
      </c>
      <c r="B10" s="41" t="s">
        <v>109</v>
      </c>
      <c r="C10" s="234">
        <v>0</v>
      </c>
    </row>
    <row r="11" spans="1:11" x14ac:dyDescent="0.2">
      <c r="A11" s="43">
        <v>1211</v>
      </c>
      <c r="B11" s="41" t="s">
        <v>110</v>
      </c>
      <c r="C11" s="234">
        <v>0</v>
      </c>
    </row>
    <row r="13" spans="1:11" x14ac:dyDescent="0.2">
      <c r="A13" s="40" t="s">
        <v>111</v>
      </c>
      <c r="B13" s="40"/>
      <c r="C13" s="40"/>
      <c r="D13" s="40"/>
      <c r="E13" s="40"/>
      <c r="F13" s="40"/>
      <c r="G13" s="40"/>
      <c r="H13" s="122"/>
    </row>
    <row r="14" spans="1:11" ht="22.5" x14ac:dyDescent="0.2">
      <c r="A14" s="42" t="s">
        <v>103</v>
      </c>
      <c r="B14" s="42" t="s">
        <v>104</v>
      </c>
      <c r="C14" s="42" t="s">
        <v>105</v>
      </c>
      <c r="D14" s="42">
        <v>2020</v>
      </c>
      <c r="E14" s="42">
        <f>D14-1</f>
        <v>2019</v>
      </c>
      <c r="F14" s="42">
        <f>E14-1</f>
        <v>2018</v>
      </c>
      <c r="G14" s="42">
        <f>F14-1</f>
        <v>2017</v>
      </c>
      <c r="H14" s="200" t="s">
        <v>112</v>
      </c>
    </row>
    <row r="15" spans="1:11" x14ac:dyDescent="0.2">
      <c r="A15" s="43">
        <v>1122</v>
      </c>
      <c r="B15" s="41" t="s">
        <v>113</v>
      </c>
      <c r="C15" s="234">
        <v>0</v>
      </c>
      <c r="D15" s="234">
        <v>0</v>
      </c>
      <c r="E15" s="234">
        <v>0</v>
      </c>
      <c r="F15" s="234">
        <v>0</v>
      </c>
      <c r="G15" s="234">
        <v>0</v>
      </c>
    </row>
    <row r="16" spans="1:11" x14ac:dyDescent="0.2">
      <c r="A16" s="43">
        <v>1124</v>
      </c>
      <c r="B16" s="41" t="s">
        <v>114</v>
      </c>
      <c r="C16" s="234">
        <v>0</v>
      </c>
      <c r="D16" s="234">
        <v>0</v>
      </c>
      <c r="E16" s="234">
        <v>0</v>
      </c>
      <c r="F16" s="234">
        <v>0</v>
      </c>
      <c r="G16" s="234">
        <v>0</v>
      </c>
    </row>
    <row r="18" spans="1:8" x14ac:dyDescent="0.2">
      <c r="A18" s="40" t="s">
        <v>115</v>
      </c>
      <c r="B18" s="40"/>
      <c r="C18" s="40"/>
      <c r="D18" s="40"/>
      <c r="E18" s="40"/>
      <c r="F18" s="40"/>
      <c r="G18" s="40"/>
      <c r="H18" s="122"/>
    </row>
    <row r="19" spans="1:8" x14ac:dyDescent="0.2">
      <c r="A19" s="42" t="s">
        <v>103</v>
      </c>
      <c r="B19" s="42" t="s">
        <v>104</v>
      </c>
      <c r="C19" s="42" t="s">
        <v>105</v>
      </c>
      <c r="D19" s="42" t="s">
        <v>116</v>
      </c>
      <c r="E19" s="42" t="s">
        <v>117</v>
      </c>
      <c r="F19" s="42" t="s">
        <v>118</v>
      </c>
      <c r="G19" s="42" t="s">
        <v>119</v>
      </c>
      <c r="H19" s="200" t="s">
        <v>120</v>
      </c>
    </row>
    <row r="20" spans="1:8" ht="45" x14ac:dyDescent="0.2">
      <c r="A20" s="43">
        <v>1123</v>
      </c>
      <c r="B20" s="41" t="s">
        <v>121</v>
      </c>
      <c r="C20" s="234">
        <v>3644962.48</v>
      </c>
      <c r="D20" s="234">
        <v>3644962.48</v>
      </c>
      <c r="E20" s="234">
        <v>0</v>
      </c>
      <c r="F20" s="234">
        <v>0</v>
      </c>
      <c r="G20" s="234">
        <v>0</v>
      </c>
      <c r="H20" s="235" t="s">
        <v>1776</v>
      </c>
    </row>
    <row r="21" spans="1:8" x14ac:dyDescent="0.2">
      <c r="A21" s="43">
        <v>1125</v>
      </c>
      <c r="B21" s="41" t="s">
        <v>122</v>
      </c>
      <c r="C21" s="234">
        <v>2500</v>
      </c>
      <c r="D21" s="234">
        <v>2500</v>
      </c>
      <c r="E21" s="234">
        <v>0</v>
      </c>
      <c r="F21" s="234">
        <v>0</v>
      </c>
      <c r="G21" s="234">
        <v>0</v>
      </c>
      <c r="H21" s="117" t="s">
        <v>1777</v>
      </c>
    </row>
    <row r="22" spans="1:8" x14ac:dyDescent="0.2">
      <c r="A22" s="45">
        <v>1126</v>
      </c>
      <c r="B22" s="46" t="s">
        <v>123</v>
      </c>
      <c r="C22" s="234">
        <v>0</v>
      </c>
      <c r="D22" s="234">
        <v>0</v>
      </c>
      <c r="E22" s="234">
        <v>0</v>
      </c>
      <c r="F22" s="234">
        <v>0</v>
      </c>
      <c r="G22" s="234">
        <v>0</v>
      </c>
    </row>
    <row r="23" spans="1:8" x14ac:dyDescent="0.2">
      <c r="A23" s="45">
        <v>1129</v>
      </c>
      <c r="B23" s="46" t="s">
        <v>124</v>
      </c>
      <c r="C23" s="234">
        <v>0</v>
      </c>
      <c r="D23" s="234">
        <v>0</v>
      </c>
      <c r="E23" s="234">
        <v>0</v>
      </c>
      <c r="F23" s="234">
        <v>0</v>
      </c>
      <c r="G23" s="234">
        <v>0</v>
      </c>
    </row>
    <row r="24" spans="1:8" x14ac:dyDescent="0.2">
      <c r="A24" s="43">
        <v>1131</v>
      </c>
      <c r="B24" s="41" t="s">
        <v>125</v>
      </c>
      <c r="C24" s="234">
        <v>0</v>
      </c>
      <c r="D24" s="234">
        <v>0</v>
      </c>
      <c r="E24" s="234">
        <v>0</v>
      </c>
      <c r="F24" s="234">
        <v>0</v>
      </c>
      <c r="G24" s="234">
        <v>0</v>
      </c>
    </row>
    <row r="25" spans="1:8" x14ac:dyDescent="0.2">
      <c r="A25" s="43">
        <v>1132</v>
      </c>
      <c r="B25" s="41" t="s">
        <v>126</v>
      </c>
      <c r="C25" s="234">
        <v>0</v>
      </c>
      <c r="D25" s="234">
        <v>0</v>
      </c>
      <c r="E25" s="234">
        <v>0</v>
      </c>
      <c r="F25" s="234">
        <v>0</v>
      </c>
      <c r="G25" s="234">
        <v>0</v>
      </c>
    </row>
    <row r="26" spans="1:8" x14ac:dyDescent="0.2">
      <c r="A26" s="43">
        <v>1133</v>
      </c>
      <c r="B26" s="41" t="s">
        <v>127</v>
      </c>
      <c r="C26" s="234">
        <v>0</v>
      </c>
      <c r="D26" s="234">
        <v>0</v>
      </c>
      <c r="E26" s="234">
        <v>0</v>
      </c>
      <c r="F26" s="234">
        <v>0</v>
      </c>
      <c r="G26" s="234">
        <v>0</v>
      </c>
    </row>
    <row r="27" spans="1:8" ht="45" x14ac:dyDescent="0.2">
      <c r="A27" s="43">
        <v>1134</v>
      </c>
      <c r="B27" s="41" t="s">
        <v>128</v>
      </c>
      <c r="C27" s="234">
        <v>1427183.59</v>
      </c>
      <c r="D27" s="234">
        <v>0</v>
      </c>
      <c r="E27" s="234">
        <v>807951.93</v>
      </c>
      <c r="F27" s="234">
        <v>619231.66</v>
      </c>
      <c r="G27" s="234">
        <v>0</v>
      </c>
      <c r="H27" s="117" t="s">
        <v>1778</v>
      </c>
    </row>
    <row r="28" spans="1:8" x14ac:dyDescent="0.2">
      <c r="A28" s="43">
        <v>1139</v>
      </c>
      <c r="B28" s="41" t="s">
        <v>129</v>
      </c>
      <c r="C28" s="234">
        <v>0</v>
      </c>
      <c r="D28" s="234">
        <v>0</v>
      </c>
      <c r="E28" s="234">
        <v>0</v>
      </c>
      <c r="F28" s="234">
        <v>0</v>
      </c>
      <c r="G28" s="234">
        <v>0</v>
      </c>
    </row>
    <row r="30" spans="1:8" x14ac:dyDescent="0.2">
      <c r="A30" s="40" t="s">
        <v>130</v>
      </c>
      <c r="B30" s="40"/>
      <c r="C30" s="40"/>
      <c r="D30" s="40"/>
      <c r="E30" s="40"/>
      <c r="F30" s="40"/>
      <c r="G30" s="40"/>
      <c r="H30" s="122"/>
    </row>
    <row r="31" spans="1:8" x14ac:dyDescent="0.2">
      <c r="A31" s="42" t="s">
        <v>103</v>
      </c>
      <c r="B31" s="42" t="s">
        <v>104</v>
      </c>
      <c r="C31" s="42" t="s">
        <v>105</v>
      </c>
      <c r="D31" s="42" t="s">
        <v>131</v>
      </c>
      <c r="E31" s="42" t="s">
        <v>132</v>
      </c>
      <c r="F31" s="42" t="s">
        <v>133</v>
      </c>
      <c r="G31" s="42" t="s">
        <v>134</v>
      </c>
      <c r="H31" s="200"/>
    </row>
    <row r="32" spans="1:8" x14ac:dyDescent="0.2">
      <c r="A32" s="43">
        <v>1140</v>
      </c>
      <c r="B32" s="41" t="s">
        <v>135</v>
      </c>
      <c r="C32" s="165">
        <v>0</v>
      </c>
    </row>
    <row r="33" spans="1:8" x14ac:dyDescent="0.2">
      <c r="A33" s="43">
        <v>1141</v>
      </c>
      <c r="B33" s="41" t="s">
        <v>136</v>
      </c>
      <c r="C33" s="165">
        <v>0</v>
      </c>
    </row>
    <row r="34" spans="1:8" x14ac:dyDescent="0.2">
      <c r="A34" s="43">
        <v>1142</v>
      </c>
      <c r="B34" s="41" t="s">
        <v>137</v>
      </c>
      <c r="C34" s="165">
        <v>0</v>
      </c>
    </row>
    <row r="35" spans="1:8" x14ac:dyDescent="0.2">
      <c r="A35" s="43">
        <v>1143</v>
      </c>
      <c r="B35" s="41" t="s">
        <v>138</v>
      </c>
      <c r="C35" s="165">
        <v>0</v>
      </c>
    </row>
    <row r="36" spans="1:8" x14ac:dyDescent="0.2">
      <c r="A36" s="43">
        <v>1144</v>
      </c>
      <c r="B36" s="41" t="s">
        <v>139</v>
      </c>
      <c r="C36" s="165">
        <v>0</v>
      </c>
    </row>
    <row r="37" spans="1:8" x14ac:dyDescent="0.2">
      <c r="A37" s="43">
        <v>1145</v>
      </c>
      <c r="B37" s="41" t="s">
        <v>140</v>
      </c>
      <c r="C37" s="165">
        <v>0</v>
      </c>
    </row>
    <row r="39" spans="1:8" x14ac:dyDescent="0.2">
      <c r="A39" s="40" t="s">
        <v>141</v>
      </c>
      <c r="B39" s="40"/>
      <c r="C39" s="40"/>
      <c r="D39" s="40"/>
      <c r="E39" s="40"/>
      <c r="F39" s="40"/>
      <c r="G39" s="40"/>
      <c r="H39" s="122"/>
    </row>
    <row r="40" spans="1:8" x14ac:dyDescent="0.2">
      <c r="A40" s="42" t="s">
        <v>103</v>
      </c>
      <c r="B40" s="42" t="s">
        <v>104</v>
      </c>
      <c r="C40" s="42" t="s">
        <v>105</v>
      </c>
      <c r="D40" s="42" t="s">
        <v>142</v>
      </c>
      <c r="E40" s="42" t="s">
        <v>143</v>
      </c>
      <c r="F40" s="42" t="s">
        <v>144</v>
      </c>
      <c r="G40" s="42"/>
      <c r="H40" s="200"/>
    </row>
    <row r="41" spans="1:8" x14ac:dyDescent="0.2">
      <c r="A41" s="43">
        <v>1150</v>
      </c>
      <c r="B41" s="41" t="s">
        <v>145</v>
      </c>
      <c r="C41" s="165">
        <v>0</v>
      </c>
    </row>
    <row r="42" spans="1:8" x14ac:dyDescent="0.2">
      <c r="A42" s="43">
        <v>1151</v>
      </c>
      <c r="B42" s="41" t="s">
        <v>146</v>
      </c>
      <c r="C42" s="165">
        <v>0</v>
      </c>
    </row>
    <row r="44" spans="1:8" x14ac:dyDescent="0.2">
      <c r="A44" s="40" t="s">
        <v>147</v>
      </c>
      <c r="B44" s="40"/>
      <c r="C44" s="40"/>
      <c r="D44" s="40"/>
      <c r="E44" s="40"/>
      <c r="F44" s="40"/>
      <c r="G44" s="40"/>
      <c r="H44" s="122"/>
    </row>
    <row r="45" spans="1:8" x14ac:dyDescent="0.2">
      <c r="A45" s="42" t="s">
        <v>103</v>
      </c>
      <c r="B45" s="42" t="s">
        <v>104</v>
      </c>
      <c r="C45" s="42" t="s">
        <v>105</v>
      </c>
      <c r="D45" s="42" t="s">
        <v>106</v>
      </c>
      <c r="E45" s="42" t="s">
        <v>120</v>
      </c>
      <c r="F45" s="42"/>
      <c r="G45" s="42"/>
      <c r="H45" s="200"/>
    </row>
    <row r="46" spans="1:8" x14ac:dyDescent="0.2">
      <c r="A46" s="43">
        <v>1213</v>
      </c>
      <c r="B46" s="41" t="s">
        <v>148</v>
      </c>
      <c r="C46" s="165">
        <v>0</v>
      </c>
    </row>
    <row r="48" spans="1:8" x14ac:dyDescent="0.2">
      <c r="A48" s="40" t="s">
        <v>149</v>
      </c>
      <c r="B48" s="40"/>
      <c r="C48" s="40"/>
      <c r="D48" s="40"/>
      <c r="E48" s="40"/>
      <c r="F48" s="40"/>
      <c r="G48" s="40"/>
      <c r="H48" s="122"/>
    </row>
    <row r="49" spans="1:11" x14ac:dyDescent="0.2">
      <c r="A49" s="42" t="s">
        <v>103</v>
      </c>
      <c r="B49" s="42" t="s">
        <v>104</v>
      </c>
      <c r="C49" s="42" t="s">
        <v>105</v>
      </c>
      <c r="D49" s="42"/>
      <c r="E49" s="42"/>
      <c r="F49" s="42"/>
      <c r="G49" s="42"/>
      <c r="H49" s="200"/>
    </row>
    <row r="50" spans="1:11" x14ac:dyDescent="0.2">
      <c r="A50" s="43">
        <v>1214</v>
      </c>
      <c r="B50" s="41" t="s">
        <v>150</v>
      </c>
      <c r="C50" s="165">
        <v>0</v>
      </c>
    </row>
    <row r="52" spans="1:11" x14ac:dyDescent="0.2">
      <c r="A52" s="40" t="s">
        <v>151</v>
      </c>
      <c r="B52" s="40"/>
      <c r="C52" s="40"/>
      <c r="D52" s="40"/>
      <c r="E52" s="40"/>
      <c r="F52" s="40"/>
      <c r="G52" s="40"/>
      <c r="H52" s="122"/>
    </row>
    <row r="53" spans="1:11" x14ac:dyDescent="0.2">
      <c r="A53" s="42" t="s">
        <v>103</v>
      </c>
      <c r="B53" s="42" t="s">
        <v>104</v>
      </c>
      <c r="C53" s="42" t="s">
        <v>105</v>
      </c>
      <c r="D53" s="42" t="s">
        <v>152</v>
      </c>
      <c r="E53" s="42" t="s">
        <v>153</v>
      </c>
      <c r="F53" s="42" t="s">
        <v>142</v>
      </c>
      <c r="G53" s="42" t="s">
        <v>154</v>
      </c>
      <c r="H53" s="200" t="s">
        <v>155</v>
      </c>
    </row>
    <row r="54" spans="1:11" x14ac:dyDescent="0.2">
      <c r="A54" s="43">
        <v>1230</v>
      </c>
      <c r="B54" s="41" t="s">
        <v>156</v>
      </c>
      <c r="C54" s="272">
        <v>0</v>
      </c>
      <c r="D54" s="272">
        <v>0</v>
      </c>
      <c r="E54" s="272">
        <v>0</v>
      </c>
      <c r="F54" s="272"/>
    </row>
    <row r="55" spans="1:11" x14ac:dyDescent="0.2">
      <c r="A55" s="43">
        <v>1231</v>
      </c>
      <c r="B55" s="41" t="s">
        <v>157</v>
      </c>
      <c r="C55" s="272">
        <v>0</v>
      </c>
      <c r="D55" s="272">
        <v>0</v>
      </c>
      <c r="E55" s="272">
        <v>0</v>
      </c>
      <c r="F55" s="272"/>
    </row>
    <row r="56" spans="1:11" x14ac:dyDescent="0.2">
      <c r="A56" s="43">
        <v>1232</v>
      </c>
      <c r="B56" s="41" t="s">
        <v>158</v>
      </c>
      <c r="C56" s="272">
        <v>0</v>
      </c>
      <c r="D56" s="272">
        <v>0</v>
      </c>
      <c r="E56" s="272">
        <v>0</v>
      </c>
      <c r="F56" s="272"/>
    </row>
    <row r="57" spans="1:11" x14ac:dyDescent="0.2">
      <c r="A57" s="43">
        <v>1233</v>
      </c>
      <c r="B57" s="41" t="s">
        <v>159</v>
      </c>
      <c r="C57" s="272">
        <v>0</v>
      </c>
      <c r="D57" s="272">
        <v>0</v>
      </c>
      <c r="E57" s="272">
        <v>0</v>
      </c>
      <c r="F57" s="272"/>
    </row>
    <row r="58" spans="1:11" x14ac:dyDescent="0.2">
      <c r="A58" s="43">
        <v>1234</v>
      </c>
      <c r="B58" s="41" t="s">
        <v>160</v>
      </c>
      <c r="C58" s="272">
        <v>0</v>
      </c>
      <c r="D58" s="272">
        <v>0</v>
      </c>
      <c r="E58" s="272">
        <v>0</v>
      </c>
      <c r="F58" s="272"/>
    </row>
    <row r="59" spans="1:11" x14ac:dyDescent="0.2">
      <c r="A59" s="43">
        <v>1235</v>
      </c>
      <c r="B59" s="41" t="s">
        <v>161</v>
      </c>
      <c r="C59" s="272">
        <v>0</v>
      </c>
      <c r="D59" s="272">
        <v>0</v>
      </c>
      <c r="E59" s="272">
        <v>0</v>
      </c>
      <c r="F59" s="272"/>
    </row>
    <row r="60" spans="1:11" x14ac:dyDescent="0.2">
      <c r="A60" s="43">
        <v>1236</v>
      </c>
      <c r="B60" s="41" t="s">
        <v>162</v>
      </c>
      <c r="C60" s="272">
        <v>0</v>
      </c>
      <c r="D60" s="272">
        <v>0</v>
      </c>
      <c r="E60" s="272">
        <v>0</v>
      </c>
      <c r="F60" s="272"/>
    </row>
    <row r="61" spans="1:11" x14ac:dyDescent="0.2">
      <c r="A61" s="43">
        <v>1239</v>
      </c>
      <c r="B61" s="41" t="s">
        <v>163</v>
      </c>
      <c r="C61" s="272">
        <v>0</v>
      </c>
      <c r="D61" s="272">
        <v>0</v>
      </c>
      <c r="E61" s="272">
        <v>0</v>
      </c>
      <c r="F61" s="272"/>
    </row>
    <row r="62" spans="1:11" ht="57.75" customHeight="1" x14ac:dyDescent="0.2">
      <c r="A62" s="43">
        <v>1240</v>
      </c>
      <c r="B62" s="41" t="s">
        <v>164</v>
      </c>
      <c r="C62" s="234">
        <v>4742072.0599999996</v>
      </c>
      <c r="D62" s="234">
        <f>+D63+D66+D68</f>
        <v>338698.89999999997</v>
      </c>
      <c r="E62" s="234">
        <f>+E63+E66+E68</f>
        <v>3931334.18</v>
      </c>
      <c r="F62" s="41" t="s">
        <v>1502</v>
      </c>
      <c r="H62" s="166" t="s">
        <v>1779</v>
      </c>
      <c r="I62" s="166"/>
      <c r="J62" s="166"/>
      <c r="K62" s="166"/>
    </row>
    <row r="63" spans="1:11" ht="45" x14ac:dyDescent="0.2">
      <c r="A63" s="43">
        <v>1241</v>
      </c>
      <c r="B63" s="41" t="s">
        <v>165</v>
      </c>
      <c r="C63" s="234">
        <v>1643994.95</v>
      </c>
      <c r="D63" s="234">
        <v>79336.95</v>
      </c>
      <c r="E63" s="234">
        <v>1326994.06</v>
      </c>
      <c r="F63" s="41" t="s">
        <v>1502</v>
      </c>
      <c r="G63" s="41" t="s">
        <v>1780</v>
      </c>
      <c r="H63" s="117" t="s">
        <v>1779</v>
      </c>
    </row>
    <row r="64" spans="1:11" x14ac:dyDescent="0.2">
      <c r="A64" s="43">
        <v>1242</v>
      </c>
      <c r="B64" s="41" t="s">
        <v>166</v>
      </c>
      <c r="C64" s="234">
        <v>0</v>
      </c>
      <c r="D64" s="234"/>
      <c r="E64" s="234">
        <v>0</v>
      </c>
    </row>
    <row r="65" spans="1:8" x14ac:dyDescent="0.2">
      <c r="A65" s="43">
        <v>1243</v>
      </c>
      <c r="B65" s="41" t="s">
        <v>167</v>
      </c>
      <c r="C65" s="234">
        <v>0</v>
      </c>
      <c r="D65" s="234"/>
      <c r="E65" s="234">
        <v>0</v>
      </c>
    </row>
    <row r="66" spans="1:8" ht="45" x14ac:dyDescent="0.2">
      <c r="A66" s="43">
        <v>1244</v>
      </c>
      <c r="B66" s="41" t="s">
        <v>168</v>
      </c>
      <c r="C66" s="234">
        <v>2815752.81</v>
      </c>
      <c r="D66" s="234">
        <v>173699.4</v>
      </c>
      <c r="E66" s="234">
        <v>2455059.17</v>
      </c>
      <c r="F66" s="41" t="s">
        <v>1502</v>
      </c>
      <c r="G66" s="162">
        <v>0.1</v>
      </c>
      <c r="H66" s="117" t="s">
        <v>1779</v>
      </c>
    </row>
    <row r="67" spans="1:8" x14ac:dyDescent="0.2">
      <c r="A67" s="43">
        <v>1245</v>
      </c>
      <c r="B67" s="41" t="s">
        <v>169</v>
      </c>
      <c r="C67" s="234">
        <v>0</v>
      </c>
      <c r="D67" s="234">
        <v>0</v>
      </c>
      <c r="E67" s="234">
        <v>0</v>
      </c>
      <c r="G67" s="162"/>
    </row>
    <row r="68" spans="1:8" ht="45" x14ac:dyDescent="0.2">
      <c r="A68" s="43">
        <v>1246</v>
      </c>
      <c r="B68" s="41" t="s">
        <v>170</v>
      </c>
      <c r="C68" s="234">
        <v>282324.3</v>
      </c>
      <c r="D68" s="234">
        <v>85662.55</v>
      </c>
      <c r="E68" s="234">
        <v>149280.95000000001</v>
      </c>
      <c r="F68" s="41" t="s">
        <v>1502</v>
      </c>
      <c r="G68" s="162">
        <v>0.1</v>
      </c>
      <c r="H68" s="117" t="s">
        <v>1779</v>
      </c>
    </row>
    <row r="69" spans="1:8" x14ac:dyDescent="0.2">
      <c r="A69" s="43">
        <v>1247</v>
      </c>
      <c r="B69" s="41" t="s">
        <v>171</v>
      </c>
      <c r="C69" s="234">
        <v>0</v>
      </c>
      <c r="D69" s="234">
        <v>0</v>
      </c>
      <c r="E69" s="234">
        <v>0</v>
      </c>
    </row>
    <row r="70" spans="1:8" x14ac:dyDescent="0.2">
      <c r="A70" s="43">
        <v>1248</v>
      </c>
      <c r="B70" s="41" t="s">
        <v>172</v>
      </c>
      <c r="C70" s="234">
        <v>0</v>
      </c>
      <c r="D70" s="234">
        <v>0</v>
      </c>
      <c r="E70" s="234">
        <v>0</v>
      </c>
    </row>
    <row r="71" spans="1:8" x14ac:dyDescent="0.2">
      <c r="C71" s="234"/>
      <c r="D71" s="234"/>
      <c r="E71" s="234"/>
    </row>
    <row r="72" spans="1:8" x14ac:dyDescent="0.2">
      <c r="A72" s="40" t="s">
        <v>173</v>
      </c>
      <c r="B72" s="40"/>
      <c r="C72" s="40"/>
      <c r="D72" s="40"/>
      <c r="E72" s="40"/>
      <c r="F72" s="40"/>
      <c r="G72" s="40"/>
      <c r="H72" s="122"/>
    </row>
    <row r="73" spans="1:8" x14ac:dyDescent="0.2">
      <c r="A73" s="42" t="s">
        <v>103</v>
      </c>
      <c r="B73" s="42" t="s">
        <v>104</v>
      </c>
      <c r="C73" s="42" t="s">
        <v>105</v>
      </c>
      <c r="D73" s="42" t="s">
        <v>174</v>
      </c>
      <c r="E73" s="42" t="s">
        <v>175</v>
      </c>
      <c r="F73" s="42" t="s">
        <v>142</v>
      </c>
      <c r="G73" s="42" t="s">
        <v>154</v>
      </c>
      <c r="H73" s="200" t="s">
        <v>155</v>
      </c>
    </row>
    <row r="74" spans="1:8" ht="45" x14ac:dyDescent="0.2">
      <c r="A74" s="43">
        <v>1250</v>
      </c>
      <c r="B74" s="41" t="s">
        <v>176</v>
      </c>
      <c r="C74" s="234">
        <v>319891.34999999998</v>
      </c>
      <c r="D74" s="234">
        <f>+D75+D78</f>
        <v>4902.97</v>
      </c>
      <c r="E74" s="234">
        <v>319834.34999999998</v>
      </c>
      <c r="F74" s="41" t="s">
        <v>1502</v>
      </c>
      <c r="H74" s="117" t="s">
        <v>1779</v>
      </c>
    </row>
    <row r="75" spans="1:8" ht="45" x14ac:dyDescent="0.2">
      <c r="A75" s="43">
        <v>1251</v>
      </c>
      <c r="B75" s="41" t="s">
        <v>177</v>
      </c>
      <c r="C75" s="234">
        <v>31056.9</v>
      </c>
      <c r="D75" s="234">
        <v>591.29999999999995</v>
      </c>
      <c r="E75" s="234">
        <v>31050.9</v>
      </c>
      <c r="F75" s="41" t="s">
        <v>1502</v>
      </c>
      <c r="G75" s="162">
        <v>0.3</v>
      </c>
      <c r="H75" s="117" t="s">
        <v>1779</v>
      </c>
    </row>
    <row r="76" spans="1:8" x14ac:dyDescent="0.2">
      <c r="A76" s="43">
        <v>1252</v>
      </c>
      <c r="B76" s="41" t="s">
        <v>178</v>
      </c>
      <c r="C76" s="234">
        <v>0</v>
      </c>
      <c r="D76" s="234">
        <v>0</v>
      </c>
      <c r="E76" s="234">
        <v>0</v>
      </c>
    </row>
    <row r="77" spans="1:8" x14ac:dyDescent="0.2">
      <c r="A77" s="43">
        <v>1253</v>
      </c>
      <c r="B77" s="41" t="s">
        <v>179</v>
      </c>
      <c r="C77" s="234">
        <v>0</v>
      </c>
      <c r="D77" s="234">
        <v>0</v>
      </c>
      <c r="E77" s="234">
        <v>0</v>
      </c>
    </row>
    <row r="78" spans="1:8" ht="45" x14ac:dyDescent="0.2">
      <c r="A78" s="43">
        <v>1254</v>
      </c>
      <c r="B78" s="41" t="s">
        <v>180</v>
      </c>
      <c r="C78" s="234">
        <v>288834.45</v>
      </c>
      <c r="D78" s="234">
        <v>4311.67</v>
      </c>
      <c r="E78" s="234">
        <v>288783.45</v>
      </c>
      <c r="F78" s="41" t="s">
        <v>1502</v>
      </c>
      <c r="G78" s="162">
        <v>0.1</v>
      </c>
      <c r="H78" s="117" t="s">
        <v>1779</v>
      </c>
    </row>
    <row r="79" spans="1:8" x14ac:dyDescent="0.2">
      <c r="A79" s="43">
        <v>1259</v>
      </c>
      <c r="B79" s="41" t="s">
        <v>181</v>
      </c>
      <c r="C79" s="234">
        <v>0</v>
      </c>
      <c r="D79" s="234">
        <v>0</v>
      </c>
      <c r="E79" s="234">
        <v>0</v>
      </c>
    </row>
    <row r="80" spans="1:8" x14ac:dyDescent="0.2">
      <c r="A80" s="43">
        <v>1270</v>
      </c>
      <c r="B80" s="41" t="s">
        <v>182</v>
      </c>
      <c r="C80" s="234">
        <v>0</v>
      </c>
      <c r="D80" s="234">
        <v>0</v>
      </c>
      <c r="E80" s="234">
        <v>0</v>
      </c>
    </row>
    <row r="81" spans="1:8" x14ac:dyDescent="0.2">
      <c r="A81" s="43">
        <v>1271</v>
      </c>
      <c r="B81" s="41" t="s">
        <v>183</v>
      </c>
      <c r="C81" s="234">
        <v>0</v>
      </c>
      <c r="D81" s="234">
        <v>0</v>
      </c>
      <c r="E81" s="234">
        <v>0</v>
      </c>
    </row>
    <row r="82" spans="1:8" x14ac:dyDescent="0.2">
      <c r="A82" s="43">
        <v>1272</v>
      </c>
      <c r="B82" s="41" t="s">
        <v>184</v>
      </c>
      <c r="C82" s="234">
        <v>0</v>
      </c>
      <c r="D82" s="234">
        <v>0</v>
      </c>
      <c r="E82" s="234">
        <v>0</v>
      </c>
    </row>
    <row r="83" spans="1:8" x14ac:dyDescent="0.2">
      <c r="A83" s="43">
        <v>1273</v>
      </c>
      <c r="B83" s="41" t="s">
        <v>185</v>
      </c>
      <c r="C83" s="234">
        <v>0</v>
      </c>
      <c r="D83" s="234">
        <v>0</v>
      </c>
      <c r="E83" s="234">
        <v>0</v>
      </c>
    </row>
    <row r="84" spans="1:8" x14ac:dyDescent="0.2">
      <c r="A84" s="43">
        <v>1274</v>
      </c>
      <c r="B84" s="41" t="s">
        <v>186</v>
      </c>
      <c r="C84" s="234">
        <v>0</v>
      </c>
      <c r="D84" s="234">
        <v>0</v>
      </c>
      <c r="E84" s="234">
        <v>0</v>
      </c>
    </row>
    <row r="85" spans="1:8" x14ac:dyDescent="0.2">
      <c r="A85" s="43">
        <v>1275</v>
      </c>
      <c r="B85" s="41" t="s">
        <v>187</v>
      </c>
      <c r="C85" s="234">
        <v>0</v>
      </c>
      <c r="D85" s="234">
        <v>0</v>
      </c>
      <c r="E85" s="234">
        <v>0</v>
      </c>
    </row>
    <row r="86" spans="1:8" x14ac:dyDescent="0.2">
      <c r="A86" s="43">
        <v>1279</v>
      </c>
      <c r="B86" s="41" t="s">
        <v>188</v>
      </c>
      <c r="C86" s="234">
        <v>0</v>
      </c>
      <c r="D86" s="234">
        <v>0</v>
      </c>
      <c r="E86" s="234">
        <v>0</v>
      </c>
    </row>
    <row r="87" spans="1:8" x14ac:dyDescent="0.2">
      <c r="C87" s="234"/>
      <c r="D87" s="234"/>
      <c r="E87" s="234"/>
    </row>
    <row r="88" spans="1:8" x14ac:dyDescent="0.2">
      <c r="A88" s="40" t="s">
        <v>189</v>
      </c>
      <c r="B88" s="40"/>
      <c r="C88" s="40"/>
      <c r="D88" s="40"/>
      <c r="E88" s="40"/>
      <c r="F88" s="40"/>
      <c r="G88" s="40"/>
      <c r="H88" s="122"/>
    </row>
    <row r="89" spans="1:8" x14ac:dyDescent="0.2">
      <c r="A89" s="42" t="s">
        <v>103</v>
      </c>
      <c r="B89" s="42" t="s">
        <v>104</v>
      </c>
      <c r="C89" s="42" t="s">
        <v>105</v>
      </c>
      <c r="D89" s="42" t="s">
        <v>190</v>
      </c>
      <c r="E89" s="42"/>
      <c r="F89" s="42"/>
      <c r="G89" s="42"/>
      <c r="H89" s="200"/>
    </row>
    <row r="90" spans="1:8" x14ac:dyDescent="0.2">
      <c r="A90" s="43">
        <v>1160</v>
      </c>
      <c r="B90" s="41" t="s">
        <v>191</v>
      </c>
      <c r="C90" s="165">
        <v>0</v>
      </c>
    </row>
    <row r="91" spans="1:8" x14ac:dyDescent="0.2">
      <c r="A91" s="43">
        <v>1161</v>
      </c>
      <c r="B91" s="41" t="s">
        <v>192</v>
      </c>
      <c r="C91" s="165">
        <v>0</v>
      </c>
    </row>
    <row r="92" spans="1:8" x14ac:dyDescent="0.2">
      <c r="A92" s="43">
        <v>1162</v>
      </c>
      <c r="B92" s="41" t="s">
        <v>193</v>
      </c>
      <c r="C92" s="165">
        <v>0</v>
      </c>
    </row>
    <row r="94" spans="1:8" x14ac:dyDescent="0.2">
      <c r="A94" s="40" t="s">
        <v>194</v>
      </c>
      <c r="B94" s="40"/>
      <c r="C94" s="40"/>
      <c r="D94" s="40"/>
      <c r="E94" s="40"/>
      <c r="F94" s="40"/>
      <c r="G94" s="40"/>
      <c r="H94" s="122"/>
    </row>
    <row r="95" spans="1:8" x14ac:dyDescent="0.2">
      <c r="A95" s="42" t="s">
        <v>103</v>
      </c>
      <c r="B95" s="42" t="s">
        <v>104</v>
      </c>
      <c r="C95" s="42" t="s">
        <v>105</v>
      </c>
      <c r="D95" s="42" t="s">
        <v>120</v>
      </c>
      <c r="E95" s="42"/>
      <c r="F95" s="42"/>
      <c r="G95" s="42"/>
      <c r="H95" s="200"/>
    </row>
    <row r="96" spans="1:8" x14ac:dyDescent="0.2">
      <c r="A96" s="43">
        <v>1290</v>
      </c>
      <c r="B96" s="41" t="s">
        <v>195</v>
      </c>
      <c r="C96" s="234">
        <v>0</v>
      </c>
    </row>
    <row r="97" spans="1:8" x14ac:dyDescent="0.2">
      <c r="A97" s="43">
        <v>1291</v>
      </c>
      <c r="B97" s="41" t="s">
        <v>196</v>
      </c>
      <c r="C97" s="234">
        <v>0</v>
      </c>
    </row>
    <row r="98" spans="1:8" x14ac:dyDescent="0.2">
      <c r="A98" s="43">
        <v>1292</v>
      </c>
      <c r="B98" s="41" t="s">
        <v>197</v>
      </c>
      <c r="C98" s="234">
        <v>0</v>
      </c>
    </row>
    <row r="99" spans="1:8" x14ac:dyDescent="0.2">
      <c r="A99" s="43">
        <v>1293</v>
      </c>
      <c r="B99" s="41" t="s">
        <v>198</v>
      </c>
      <c r="C99" s="234">
        <v>0</v>
      </c>
    </row>
    <row r="101" spans="1:8" x14ac:dyDescent="0.2">
      <c r="A101" s="40" t="s">
        <v>199</v>
      </c>
      <c r="B101" s="40"/>
      <c r="C101" s="40"/>
      <c r="D101" s="40"/>
      <c r="E101" s="40"/>
      <c r="F101" s="40"/>
      <c r="G101" s="40"/>
      <c r="H101" s="122"/>
    </row>
    <row r="102" spans="1:8" x14ac:dyDescent="0.2">
      <c r="A102" s="42" t="s">
        <v>103</v>
      </c>
      <c r="B102" s="42" t="s">
        <v>104</v>
      </c>
      <c r="C102" s="42" t="s">
        <v>105</v>
      </c>
      <c r="D102" s="42" t="s">
        <v>116</v>
      </c>
      <c r="E102" s="42" t="s">
        <v>117</v>
      </c>
      <c r="F102" s="42" t="s">
        <v>118</v>
      </c>
      <c r="G102" s="42" t="s">
        <v>200</v>
      </c>
      <c r="H102" s="200" t="s">
        <v>201</v>
      </c>
    </row>
    <row r="103" spans="1:8" x14ac:dyDescent="0.2">
      <c r="A103" s="43">
        <v>2110</v>
      </c>
      <c r="B103" s="41" t="s">
        <v>202</v>
      </c>
      <c r="C103" s="234">
        <f>SUM(C104:C116)</f>
        <v>6505674.7000000002</v>
      </c>
      <c r="D103" s="234">
        <f t="shared" ref="D103:G103" si="0">SUM(D104:D116)</f>
        <v>2576931.8879999998</v>
      </c>
      <c r="E103" s="234">
        <f t="shared" si="0"/>
        <v>3928742.8119999999</v>
      </c>
      <c r="F103" s="234">
        <f t="shared" si="0"/>
        <v>0</v>
      </c>
      <c r="G103" s="234">
        <f t="shared" si="0"/>
        <v>0</v>
      </c>
    </row>
    <row r="104" spans="1:8" x14ac:dyDescent="0.2">
      <c r="A104" s="43">
        <v>2111</v>
      </c>
      <c r="B104" s="41" t="s">
        <v>203</v>
      </c>
      <c r="C104" s="234">
        <v>0</v>
      </c>
      <c r="D104" s="234">
        <v>0</v>
      </c>
      <c r="E104" s="234">
        <v>0</v>
      </c>
      <c r="F104" s="234">
        <v>0</v>
      </c>
      <c r="G104" s="234">
        <v>0</v>
      </c>
    </row>
    <row r="105" spans="1:8" x14ac:dyDescent="0.2">
      <c r="A105" s="43">
        <v>2112</v>
      </c>
      <c r="B105" s="41" t="s">
        <v>204</v>
      </c>
      <c r="C105" s="234">
        <v>412794.16</v>
      </c>
      <c r="D105" s="234">
        <v>412794.16</v>
      </c>
      <c r="E105" s="234">
        <v>0</v>
      </c>
      <c r="F105" s="234">
        <v>0</v>
      </c>
      <c r="G105" s="234">
        <v>0</v>
      </c>
    </row>
    <row r="106" spans="1:8" ht="45" x14ac:dyDescent="0.2">
      <c r="A106" s="43">
        <v>2113</v>
      </c>
      <c r="B106" s="41" t="s">
        <v>205</v>
      </c>
      <c r="C106" s="234">
        <v>3678209.3</v>
      </c>
      <c r="D106" s="234">
        <v>0</v>
      </c>
      <c r="E106" s="234">
        <v>3678209.3</v>
      </c>
      <c r="F106" s="234">
        <v>0</v>
      </c>
      <c r="G106" s="234">
        <v>0</v>
      </c>
      <c r="H106" s="117" t="s">
        <v>1781</v>
      </c>
    </row>
    <row r="107" spans="1:8" x14ac:dyDescent="0.2">
      <c r="A107" s="43">
        <v>2114</v>
      </c>
      <c r="B107" s="41" t="s">
        <v>206</v>
      </c>
      <c r="C107" s="234">
        <v>0</v>
      </c>
      <c r="D107" s="234">
        <v>0</v>
      </c>
      <c r="E107" s="234">
        <v>0</v>
      </c>
      <c r="F107" s="234">
        <v>0</v>
      </c>
      <c r="G107" s="234">
        <v>0</v>
      </c>
    </row>
    <row r="108" spans="1:8" x14ac:dyDescent="0.2">
      <c r="A108" s="43">
        <v>2115</v>
      </c>
      <c r="B108" s="41" t="s">
        <v>207</v>
      </c>
      <c r="C108" s="234">
        <v>0</v>
      </c>
      <c r="D108" s="234">
        <v>0</v>
      </c>
      <c r="E108" s="234">
        <v>0</v>
      </c>
      <c r="F108" s="234">
        <v>0</v>
      </c>
      <c r="G108" s="234">
        <v>0</v>
      </c>
    </row>
    <row r="109" spans="1:8" x14ac:dyDescent="0.2">
      <c r="A109" s="43">
        <v>2116</v>
      </c>
      <c r="B109" s="41" t="s">
        <v>208</v>
      </c>
      <c r="C109" s="234">
        <v>0</v>
      </c>
      <c r="D109" s="234">
        <v>0</v>
      </c>
      <c r="E109" s="234">
        <v>0</v>
      </c>
      <c r="F109" s="234">
        <v>0</v>
      </c>
      <c r="G109" s="234">
        <v>0</v>
      </c>
    </row>
    <row r="110" spans="1:8" ht="56.25" x14ac:dyDescent="0.2">
      <c r="A110" s="43">
        <v>2117</v>
      </c>
      <c r="B110" s="41" t="s">
        <v>209</v>
      </c>
      <c r="C110" s="234">
        <v>265602.24</v>
      </c>
      <c r="D110" s="234">
        <f>+C110*0.2</f>
        <v>53120.448000000004</v>
      </c>
      <c r="E110" s="234">
        <f>+C110-D110</f>
        <v>212481.79199999999</v>
      </c>
      <c r="F110" s="234">
        <v>0</v>
      </c>
      <c r="G110" s="234">
        <v>0</v>
      </c>
      <c r="H110" s="117" t="s">
        <v>1782</v>
      </c>
    </row>
    <row r="111" spans="1:8" x14ac:dyDescent="0.2">
      <c r="A111" s="43">
        <v>2118</v>
      </c>
      <c r="B111" s="41" t="s">
        <v>210</v>
      </c>
      <c r="C111" s="234">
        <v>0</v>
      </c>
      <c r="D111" s="234">
        <v>0</v>
      </c>
      <c r="E111" s="234">
        <v>0</v>
      </c>
      <c r="F111" s="234">
        <v>0</v>
      </c>
      <c r="G111" s="234">
        <v>0</v>
      </c>
    </row>
    <row r="112" spans="1:8" ht="90" x14ac:dyDescent="0.2">
      <c r="A112" s="43">
        <v>2119</v>
      </c>
      <c r="B112" s="41" t="s">
        <v>211</v>
      </c>
      <c r="C112" s="234">
        <v>2149069</v>
      </c>
      <c r="D112" s="234">
        <v>2111017.2799999998</v>
      </c>
      <c r="E112" s="234">
        <f>+C112-D112</f>
        <v>38051.720000000205</v>
      </c>
      <c r="F112" s="234">
        <v>0</v>
      </c>
      <c r="G112" s="234">
        <v>0</v>
      </c>
      <c r="H112" s="117" t="s">
        <v>1783</v>
      </c>
    </row>
    <row r="113" spans="1:8" x14ac:dyDescent="0.2">
      <c r="A113" s="43">
        <v>2120</v>
      </c>
      <c r="B113" s="41" t="s">
        <v>212</v>
      </c>
      <c r="C113" s="234">
        <v>0</v>
      </c>
      <c r="D113" s="234">
        <v>0</v>
      </c>
      <c r="E113" s="234">
        <v>0</v>
      </c>
      <c r="F113" s="234">
        <v>0</v>
      </c>
      <c r="G113" s="234">
        <v>0</v>
      </c>
    </row>
    <row r="114" spans="1:8" x14ac:dyDescent="0.2">
      <c r="A114" s="43">
        <v>2121</v>
      </c>
      <c r="B114" s="41" t="s">
        <v>213</v>
      </c>
      <c r="C114" s="234">
        <v>0</v>
      </c>
      <c r="D114" s="234">
        <v>0</v>
      </c>
      <c r="E114" s="234">
        <v>0</v>
      </c>
      <c r="F114" s="234">
        <v>0</v>
      </c>
      <c r="G114" s="234">
        <v>0</v>
      </c>
    </row>
    <row r="115" spans="1:8" x14ac:dyDescent="0.2">
      <c r="A115" s="43">
        <v>2122</v>
      </c>
      <c r="B115" s="41" t="s">
        <v>214</v>
      </c>
      <c r="C115" s="234">
        <v>0</v>
      </c>
      <c r="D115" s="234">
        <v>0</v>
      </c>
      <c r="E115" s="234">
        <v>0</v>
      </c>
      <c r="F115" s="234">
        <v>0</v>
      </c>
      <c r="G115" s="234">
        <v>0</v>
      </c>
    </row>
    <row r="116" spans="1:8" x14ac:dyDescent="0.2">
      <c r="A116" s="43">
        <v>2129</v>
      </c>
      <c r="B116" s="41" t="s">
        <v>215</v>
      </c>
      <c r="C116" s="234">
        <v>0</v>
      </c>
      <c r="D116" s="234">
        <v>0</v>
      </c>
      <c r="E116" s="234">
        <v>0</v>
      </c>
      <c r="F116" s="234">
        <v>0</v>
      </c>
      <c r="G116" s="234">
        <v>0</v>
      </c>
    </row>
    <row r="118" spans="1:8" x14ac:dyDescent="0.2">
      <c r="A118" s="40" t="s">
        <v>216</v>
      </c>
      <c r="B118" s="40"/>
      <c r="C118" s="40"/>
      <c r="D118" s="40"/>
      <c r="E118" s="40"/>
      <c r="F118" s="40"/>
      <c r="G118" s="40"/>
      <c r="H118" s="122"/>
    </row>
    <row r="119" spans="1:8" x14ac:dyDescent="0.2">
      <c r="A119" s="42" t="s">
        <v>103</v>
      </c>
      <c r="B119" s="42" t="s">
        <v>104</v>
      </c>
      <c r="C119" s="42" t="s">
        <v>105</v>
      </c>
      <c r="D119" s="42" t="s">
        <v>217</v>
      </c>
      <c r="E119" s="42" t="s">
        <v>120</v>
      </c>
      <c r="F119" s="42"/>
      <c r="G119" s="42"/>
      <c r="H119" s="200"/>
    </row>
    <row r="120" spans="1:8" x14ac:dyDescent="0.2">
      <c r="A120" s="43">
        <v>2160</v>
      </c>
      <c r="B120" s="41" t="s">
        <v>218</v>
      </c>
      <c r="C120" s="234">
        <v>0</v>
      </c>
    </row>
    <row r="121" spans="1:8" x14ac:dyDescent="0.2">
      <c r="A121" s="43">
        <v>2161</v>
      </c>
      <c r="B121" s="41" t="s">
        <v>219</v>
      </c>
      <c r="C121" s="234">
        <v>0</v>
      </c>
    </row>
    <row r="122" spans="1:8" x14ac:dyDescent="0.2">
      <c r="A122" s="43">
        <v>2162</v>
      </c>
      <c r="B122" s="41" t="s">
        <v>220</v>
      </c>
      <c r="C122" s="234">
        <v>0</v>
      </c>
    </row>
    <row r="123" spans="1:8" x14ac:dyDescent="0.2">
      <c r="A123" s="43">
        <v>2163</v>
      </c>
      <c r="B123" s="41" t="s">
        <v>221</v>
      </c>
      <c r="C123" s="234">
        <v>0</v>
      </c>
    </row>
    <row r="124" spans="1:8" x14ac:dyDescent="0.2">
      <c r="A124" s="43">
        <v>2164</v>
      </c>
      <c r="B124" s="41" t="s">
        <v>222</v>
      </c>
      <c r="C124" s="234">
        <v>0</v>
      </c>
    </row>
    <row r="125" spans="1:8" x14ac:dyDescent="0.2">
      <c r="A125" s="43">
        <v>2165</v>
      </c>
      <c r="B125" s="41" t="s">
        <v>223</v>
      </c>
      <c r="C125" s="234">
        <v>0</v>
      </c>
    </row>
    <row r="126" spans="1:8" x14ac:dyDescent="0.2">
      <c r="A126" s="43">
        <v>2166</v>
      </c>
      <c r="B126" s="41" t="s">
        <v>224</v>
      </c>
      <c r="C126" s="234">
        <v>0</v>
      </c>
    </row>
    <row r="127" spans="1:8" x14ac:dyDescent="0.2">
      <c r="A127" s="43">
        <v>2250</v>
      </c>
      <c r="B127" s="41" t="s">
        <v>225</v>
      </c>
      <c r="C127" s="234">
        <v>41869127.82</v>
      </c>
    </row>
    <row r="128" spans="1:8" x14ac:dyDescent="0.2">
      <c r="A128" s="43">
        <v>2251</v>
      </c>
      <c r="B128" s="41" t="s">
        <v>226</v>
      </c>
      <c r="C128" s="234">
        <v>0</v>
      </c>
    </row>
    <row r="129" spans="1:8" x14ac:dyDescent="0.2">
      <c r="A129" s="43">
        <v>2252</v>
      </c>
      <c r="B129" s="41" t="s">
        <v>227</v>
      </c>
      <c r="C129" s="234">
        <v>72629.899999999994</v>
      </c>
      <c r="D129" s="41" t="s">
        <v>1585</v>
      </c>
      <c r="E129" s="41" t="s">
        <v>1784</v>
      </c>
    </row>
    <row r="130" spans="1:8" x14ac:dyDescent="0.2">
      <c r="A130" s="43">
        <v>2253</v>
      </c>
      <c r="B130" s="41" t="s">
        <v>228</v>
      </c>
      <c r="C130" s="234">
        <v>38017457.460000001</v>
      </c>
      <c r="D130" s="41" t="s">
        <v>1585</v>
      </c>
      <c r="E130" s="41" t="s">
        <v>1785</v>
      </c>
    </row>
    <row r="131" spans="1:8" x14ac:dyDescent="0.2">
      <c r="A131" s="43">
        <v>2254</v>
      </c>
      <c r="B131" s="41" t="s">
        <v>229</v>
      </c>
      <c r="C131" s="234">
        <v>0</v>
      </c>
    </row>
    <row r="132" spans="1:8" ht="25.5" customHeight="1" x14ac:dyDescent="0.2">
      <c r="A132" s="43">
        <v>2255</v>
      </c>
      <c r="B132" s="41" t="s">
        <v>230</v>
      </c>
      <c r="C132" s="234">
        <v>3779040.46</v>
      </c>
      <c r="D132" s="41" t="s">
        <v>1585</v>
      </c>
      <c r="E132" s="379" t="s">
        <v>1786</v>
      </c>
      <c r="F132" s="379"/>
      <c r="G132" s="379"/>
      <c r="H132" s="379"/>
    </row>
    <row r="133" spans="1:8" x14ac:dyDescent="0.2">
      <c r="A133" s="43">
        <v>2256</v>
      </c>
      <c r="B133" s="41" t="s">
        <v>231</v>
      </c>
      <c r="C133" s="234">
        <v>0</v>
      </c>
    </row>
    <row r="135" spans="1:8" x14ac:dyDescent="0.2">
      <c r="A135" s="40" t="s">
        <v>232</v>
      </c>
      <c r="B135" s="40"/>
      <c r="C135" s="40"/>
      <c r="D135" s="40"/>
      <c r="E135" s="40"/>
      <c r="F135" s="40"/>
      <c r="G135" s="40"/>
      <c r="H135" s="122"/>
    </row>
    <row r="136" spans="1:8" x14ac:dyDescent="0.2">
      <c r="A136" s="47" t="s">
        <v>103</v>
      </c>
      <c r="B136" s="47" t="s">
        <v>104</v>
      </c>
      <c r="C136" s="47" t="s">
        <v>105</v>
      </c>
      <c r="D136" s="47" t="s">
        <v>217</v>
      </c>
      <c r="E136" s="47" t="s">
        <v>120</v>
      </c>
      <c r="F136" s="47"/>
      <c r="G136" s="47"/>
      <c r="H136" s="202"/>
    </row>
    <row r="137" spans="1:8" x14ac:dyDescent="0.2">
      <c r="A137" s="43">
        <v>2159</v>
      </c>
      <c r="B137" s="41" t="s">
        <v>233</v>
      </c>
      <c r="C137" s="234">
        <v>0</v>
      </c>
    </row>
    <row r="138" spans="1:8" x14ac:dyDescent="0.2">
      <c r="A138" s="43">
        <v>2199</v>
      </c>
      <c r="B138" s="41" t="s">
        <v>234</v>
      </c>
      <c r="C138" s="234">
        <v>0</v>
      </c>
    </row>
    <row r="139" spans="1:8" ht="27.75" customHeight="1" x14ac:dyDescent="0.2">
      <c r="A139" s="43">
        <v>2240</v>
      </c>
      <c r="B139" s="41" t="s">
        <v>235</v>
      </c>
      <c r="C139" s="234">
        <v>125115869.05</v>
      </c>
      <c r="D139" s="41" t="s">
        <v>1787</v>
      </c>
      <c r="E139" s="368" t="s">
        <v>1788</v>
      </c>
      <c r="F139" s="368"/>
      <c r="G139" s="368"/>
      <c r="H139" s="368"/>
    </row>
    <row r="140" spans="1:8" x14ac:dyDescent="0.2">
      <c r="A140" s="43">
        <v>2241</v>
      </c>
      <c r="B140" s="41" t="s">
        <v>236</v>
      </c>
      <c r="C140" s="234">
        <v>0</v>
      </c>
    </row>
    <row r="141" spans="1:8" x14ac:dyDescent="0.2">
      <c r="A141" s="43">
        <v>2242</v>
      </c>
      <c r="B141" s="41" t="s">
        <v>237</v>
      </c>
      <c r="C141" s="234">
        <v>0</v>
      </c>
    </row>
    <row r="142" spans="1:8" ht="28.5" customHeight="1" x14ac:dyDescent="0.2">
      <c r="A142" s="43">
        <v>2249</v>
      </c>
      <c r="B142" s="41" t="s">
        <v>238</v>
      </c>
      <c r="C142" s="234">
        <v>125115869.05</v>
      </c>
      <c r="D142" s="41" t="s">
        <v>1787</v>
      </c>
      <c r="E142" s="368" t="s">
        <v>1788</v>
      </c>
      <c r="F142" s="368"/>
      <c r="G142" s="368"/>
      <c r="H142" s="368"/>
    </row>
    <row r="144" spans="1:8" x14ac:dyDescent="0.2">
      <c r="B144" s="41" t="s">
        <v>239</v>
      </c>
    </row>
  </sheetData>
  <sheetProtection formatCells="0" formatColumns="0" formatRows="0" insertColumns="0" insertRows="0" insertHyperlinks="0" deleteColumns="0" deleteRows="0" sort="0" autoFilter="0" pivotTables="0"/>
  <mergeCells count="6">
    <mergeCell ref="A1:F1"/>
    <mergeCell ref="A2:F2"/>
    <mergeCell ref="A3:F3"/>
    <mergeCell ref="E139:H139"/>
    <mergeCell ref="E142:H142"/>
    <mergeCell ref="E132:H132"/>
  </mergeCells>
  <pageMargins left="0.70866141732283472" right="0.70866141732283472" top="0.74803149606299213" bottom="0.74803149606299213" header="0.31496062992125984" footer="0.31496062992125984"/>
  <pageSetup scale="70" orientation="landscape" r:id="rId1"/>
  <headerFooter>
    <oddFooter>&amp;C&amp;P/&amp;N</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2"/>
  <sheetViews>
    <sheetView showGridLines="0" zoomScaleNormal="100" zoomScaleSheetLayoutView="100" workbookViewId="0">
      <selection sqref="A1:C1"/>
    </sheetView>
  </sheetViews>
  <sheetFormatPr baseColWidth="10" defaultColWidth="9.140625" defaultRowHeight="11.25" x14ac:dyDescent="0.2"/>
  <cols>
    <col min="1" max="1" width="10" style="41" customWidth="1"/>
    <col min="2" max="2" width="44.5703125" style="41" customWidth="1"/>
    <col min="3" max="3" width="15.7109375" style="41" customWidth="1"/>
    <col min="4" max="4" width="19.7109375" style="41" customWidth="1"/>
    <col min="5" max="5" width="19.7109375" style="117" customWidth="1"/>
    <col min="6" max="16384" width="9.140625" style="41"/>
  </cols>
  <sheetData>
    <row r="1" spans="1:5" s="57" customFormat="1" ht="18.95" customHeight="1" x14ac:dyDescent="0.25">
      <c r="A1" s="354" t="s">
        <v>90</v>
      </c>
      <c r="B1" s="354"/>
      <c r="C1" s="354"/>
      <c r="D1" s="36" t="s">
        <v>97</v>
      </c>
      <c r="E1" s="199">
        <v>2021</v>
      </c>
    </row>
    <row r="2" spans="1:5" s="38" customFormat="1" ht="18.95" customHeight="1" x14ac:dyDescent="0.25">
      <c r="A2" s="354" t="s">
        <v>437</v>
      </c>
      <c r="B2" s="354"/>
      <c r="C2" s="354"/>
      <c r="D2" s="36" t="s">
        <v>99</v>
      </c>
      <c r="E2" s="199" t="s">
        <v>603</v>
      </c>
    </row>
    <row r="3" spans="1:5" s="38" customFormat="1" ht="18.95" customHeight="1" x14ac:dyDescent="0.25">
      <c r="A3" s="354" t="s">
        <v>1789</v>
      </c>
      <c r="B3" s="354"/>
      <c r="C3" s="354"/>
      <c r="D3" s="36" t="s">
        <v>100</v>
      </c>
      <c r="E3" s="199">
        <v>4</v>
      </c>
    </row>
    <row r="4" spans="1:5" x14ac:dyDescent="0.2">
      <c r="A4" s="39" t="s">
        <v>101</v>
      </c>
      <c r="B4" s="40"/>
      <c r="C4" s="40"/>
      <c r="D4" s="40"/>
      <c r="E4" s="122"/>
    </row>
    <row r="6" spans="1:5" x14ac:dyDescent="0.2">
      <c r="A6" s="53" t="s">
        <v>436</v>
      </c>
      <c r="B6" s="53"/>
      <c r="C6" s="53"/>
      <c r="D6" s="53"/>
      <c r="E6" s="123"/>
    </row>
    <row r="7" spans="1:5" x14ac:dyDescent="0.2">
      <c r="A7" s="52" t="s">
        <v>103</v>
      </c>
      <c r="B7" s="52" t="s">
        <v>104</v>
      </c>
      <c r="C7" s="52" t="s">
        <v>105</v>
      </c>
      <c r="D7" s="52" t="s">
        <v>388</v>
      </c>
      <c r="E7" s="124"/>
    </row>
    <row r="8" spans="1:5" x14ac:dyDescent="0.2">
      <c r="A8" s="55">
        <v>4100</v>
      </c>
      <c r="B8" s="48" t="s">
        <v>435</v>
      </c>
      <c r="C8" s="277">
        <v>14304481.140000001</v>
      </c>
      <c r="D8" s="48"/>
      <c r="E8" s="128"/>
    </row>
    <row r="9" spans="1:5" x14ac:dyDescent="0.2">
      <c r="A9" s="55">
        <v>4110</v>
      </c>
      <c r="B9" s="48" t="s">
        <v>434</v>
      </c>
      <c r="C9" s="277">
        <v>0</v>
      </c>
      <c r="D9" s="48"/>
      <c r="E9" s="128"/>
    </row>
    <row r="10" spans="1:5" x14ac:dyDescent="0.2">
      <c r="A10" s="55">
        <v>4111</v>
      </c>
      <c r="B10" s="48" t="s">
        <v>433</v>
      </c>
      <c r="C10" s="277">
        <v>0</v>
      </c>
      <c r="D10" s="48"/>
      <c r="E10" s="128"/>
    </row>
    <row r="11" spans="1:5" x14ac:dyDescent="0.2">
      <c r="A11" s="55">
        <v>4112</v>
      </c>
      <c r="B11" s="48" t="s">
        <v>432</v>
      </c>
      <c r="C11" s="277">
        <v>0</v>
      </c>
      <c r="D11" s="48"/>
      <c r="E11" s="128"/>
    </row>
    <row r="12" spans="1:5" x14ac:dyDescent="0.2">
      <c r="A12" s="55">
        <v>4113</v>
      </c>
      <c r="B12" s="48" t="s">
        <v>431</v>
      </c>
      <c r="C12" s="277">
        <v>0</v>
      </c>
      <c r="D12" s="48"/>
      <c r="E12" s="128"/>
    </row>
    <row r="13" spans="1:5" x14ac:dyDescent="0.2">
      <c r="A13" s="55">
        <v>4114</v>
      </c>
      <c r="B13" s="48" t="s">
        <v>430</v>
      </c>
      <c r="C13" s="277">
        <v>0</v>
      </c>
      <c r="D13" s="48"/>
      <c r="E13" s="128"/>
    </row>
    <row r="14" spans="1:5" x14ac:dyDescent="0.2">
      <c r="A14" s="55">
        <v>4115</v>
      </c>
      <c r="B14" s="48" t="s">
        <v>429</v>
      </c>
      <c r="C14" s="277">
        <v>0</v>
      </c>
      <c r="D14" s="48"/>
      <c r="E14" s="128"/>
    </row>
    <row r="15" spans="1:5" x14ac:dyDescent="0.2">
      <c r="A15" s="55">
        <v>4116</v>
      </c>
      <c r="B15" s="48" t="s">
        <v>428</v>
      </c>
      <c r="C15" s="277">
        <v>0</v>
      </c>
      <c r="D15" s="48"/>
      <c r="E15" s="128"/>
    </row>
    <row r="16" spans="1:5" x14ac:dyDescent="0.2">
      <c r="A16" s="55">
        <v>4117</v>
      </c>
      <c r="B16" s="48" t="s">
        <v>427</v>
      </c>
      <c r="C16" s="277">
        <v>0</v>
      </c>
      <c r="D16" s="48"/>
      <c r="E16" s="128"/>
    </row>
    <row r="17" spans="1:5" ht="33.75" x14ac:dyDescent="0.2">
      <c r="A17" s="55">
        <v>4118</v>
      </c>
      <c r="B17" s="56" t="s">
        <v>426</v>
      </c>
      <c r="C17" s="277">
        <v>0</v>
      </c>
      <c r="D17" s="48"/>
      <c r="E17" s="128"/>
    </row>
    <row r="18" spans="1:5" x14ac:dyDescent="0.2">
      <c r="A18" s="55">
        <v>4119</v>
      </c>
      <c r="B18" s="48" t="s">
        <v>425</v>
      </c>
      <c r="C18" s="277">
        <v>0</v>
      </c>
      <c r="D18" s="48"/>
      <c r="E18" s="128"/>
    </row>
    <row r="19" spans="1:5" x14ac:dyDescent="0.2">
      <c r="A19" s="55">
        <v>4120</v>
      </c>
      <c r="B19" s="48" t="s">
        <v>424</v>
      </c>
      <c r="C19" s="277">
        <v>0</v>
      </c>
      <c r="D19" s="48"/>
      <c r="E19" s="128"/>
    </row>
    <row r="20" spans="1:5" x14ac:dyDescent="0.2">
      <c r="A20" s="55">
        <v>4121</v>
      </c>
      <c r="B20" s="48" t="s">
        <v>423</v>
      </c>
      <c r="C20" s="277">
        <v>0</v>
      </c>
      <c r="D20" s="48"/>
      <c r="E20" s="128"/>
    </row>
    <row r="21" spans="1:5" x14ac:dyDescent="0.2">
      <c r="A21" s="55">
        <v>4122</v>
      </c>
      <c r="B21" s="48" t="s">
        <v>422</v>
      </c>
      <c r="C21" s="277">
        <v>0</v>
      </c>
      <c r="D21" s="48"/>
      <c r="E21" s="128"/>
    </row>
    <row r="22" spans="1:5" x14ac:dyDescent="0.2">
      <c r="A22" s="55">
        <v>4123</v>
      </c>
      <c r="B22" s="48" t="s">
        <v>421</v>
      </c>
      <c r="C22" s="277">
        <v>0</v>
      </c>
      <c r="D22" s="48"/>
      <c r="E22" s="128"/>
    </row>
    <row r="23" spans="1:5" x14ac:dyDescent="0.2">
      <c r="A23" s="55">
        <v>4124</v>
      </c>
      <c r="B23" s="48" t="s">
        <v>420</v>
      </c>
      <c r="C23" s="277">
        <v>0</v>
      </c>
      <c r="D23" s="48"/>
      <c r="E23" s="128"/>
    </row>
    <row r="24" spans="1:5" x14ac:dyDescent="0.2">
      <c r="A24" s="55">
        <v>4129</v>
      </c>
      <c r="B24" s="48" t="s">
        <v>419</v>
      </c>
      <c r="C24" s="277">
        <v>0</v>
      </c>
      <c r="D24" s="48"/>
      <c r="E24" s="128"/>
    </row>
    <row r="25" spans="1:5" x14ac:dyDescent="0.2">
      <c r="A25" s="55">
        <v>4130</v>
      </c>
      <c r="B25" s="48" t="s">
        <v>418</v>
      </c>
      <c r="C25" s="277">
        <v>0</v>
      </c>
      <c r="D25" s="48"/>
      <c r="E25" s="128"/>
    </row>
    <row r="26" spans="1:5" x14ac:dyDescent="0.2">
      <c r="A26" s="55">
        <v>4131</v>
      </c>
      <c r="B26" s="48" t="s">
        <v>417</v>
      </c>
      <c r="C26" s="277">
        <v>0</v>
      </c>
      <c r="D26" s="48"/>
      <c r="E26" s="128"/>
    </row>
    <row r="27" spans="1:5" ht="33.75" x14ac:dyDescent="0.2">
      <c r="A27" s="55">
        <v>4132</v>
      </c>
      <c r="B27" s="56" t="s">
        <v>416</v>
      </c>
      <c r="C27" s="277">
        <v>0</v>
      </c>
      <c r="D27" s="48"/>
      <c r="E27" s="128"/>
    </row>
    <row r="28" spans="1:5" x14ac:dyDescent="0.2">
      <c r="A28" s="55">
        <v>4140</v>
      </c>
      <c r="B28" s="48" t="s">
        <v>415</v>
      </c>
      <c r="C28" s="277">
        <v>0</v>
      </c>
      <c r="D28" s="48"/>
      <c r="E28" s="128"/>
    </row>
    <row r="29" spans="1:5" x14ac:dyDescent="0.2">
      <c r="A29" s="55">
        <v>4141</v>
      </c>
      <c r="B29" s="48" t="s">
        <v>414</v>
      </c>
      <c r="C29" s="277">
        <v>0</v>
      </c>
      <c r="D29" s="48"/>
      <c r="E29" s="128"/>
    </row>
    <row r="30" spans="1:5" x14ac:dyDescent="0.2">
      <c r="A30" s="55">
        <v>4143</v>
      </c>
      <c r="B30" s="48" t="s">
        <v>413</v>
      </c>
      <c r="C30" s="277">
        <v>0</v>
      </c>
      <c r="D30" s="48"/>
      <c r="E30" s="128"/>
    </row>
    <row r="31" spans="1:5" x14ac:dyDescent="0.2">
      <c r="A31" s="55">
        <v>4144</v>
      </c>
      <c r="B31" s="48" t="s">
        <v>412</v>
      </c>
      <c r="C31" s="277">
        <v>0</v>
      </c>
      <c r="D31" s="48"/>
      <c r="E31" s="128"/>
    </row>
    <row r="32" spans="1:5" ht="33.75" x14ac:dyDescent="0.2">
      <c r="A32" s="55">
        <v>4145</v>
      </c>
      <c r="B32" s="56" t="s">
        <v>411</v>
      </c>
      <c r="C32" s="277">
        <v>0</v>
      </c>
      <c r="D32" s="48"/>
      <c r="E32" s="128"/>
    </row>
    <row r="33" spans="1:5" x14ac:dyDescent="0.2">
      <c r="A33" s="55">
        <v>4149</v>
      </c>
      <c r="B33" s="48" t="s">
        <v>410</v>
      </c>
      <c r="C33" s="277">
        <v>0</v>
      </c>
      <c r="D33" s="48"/>
      <c r="E33" s="128"/>
    </row>
    <row r="34" spans="1:5" x14ac:dyDescent="0.2">
      <c r="A34" s="55">
        <v>4150</v>
      </c>
      <c r="B34" s="48" t="s">
        <v>409</v>
      </c>
      <c r="C34" s="277">
        <v>0</v>
      </c>
      <c r="D34" s="48"/>
      <c r="E34" s="128"/>
    </row>
    <row r="35" spans="1:5" x14ac:dyDescent="0.2">
      <c r="A35" s="55">
        <v>4151</v>
      </c>
      <c r="B35" s="48" t="s">
        <v>409</v>
      </c>
      <c r="C35" s="277">
        <v>0</v>
      </c>
      <c r="D35" s="48"/>
      <c r="E35" s="128"/>
    </row>
    <row r="36" spans="1:5" ht="33.75" x14ac:dyDescent="0.2">
      <c r="A36" s="55">
        <v>4154</v>
      </c>
      <c r="B36" s="56" t="s">
        <v>408</v>
      </c>
      <c r="C36" s="277">
        <v>0</v>
      </c>
      <c r="D36" s="48"/>
      <c r="E36" s="128"/>
    </row>
    <row r="37" spans="1:5" x14ac:dyDescent="0.2">
      <c r="A37" s="55">
        <v>4160</v>
      </c>
      <c r="B37" s="48" t="s">
        <v>407</v>
      </c>
      <c r="C37" s="277">
        <v>0</v>
      </c>
      <c r="D37" s="48"/>
      <c r="E37" s="128"/>
    </row>
    <row r="38" spans="1:5" x14ac:dyDescent="0.2">
      <c r="A38" s="55">
        <v>4161</v>
      </c>
      <c r="B38" s="48" t="s">
        <v>406</v>
      </c>
      <c r="C38" s="277">
        <v>0</v>
      </c>
      <c r="D38" s="48"/>
      <c r="E38" s="128"/>
    </row>
    <row r="39" spans="1:5" x14ac:dyDescent="0.2">
      <c r="A39" s="55">
        <v>4162</v>
      </c>
      <c r="B39" s="48" t="s">
        <v>405</v>
      </c>
      <c r="C39" s="277">
        <v>0</v>
      </c>
      <c r="D39" s="48"/>
      <c r="E39" s="128"/>
    </row>
    <row r="40" spans="1:5" x14ac:dyDescent="0.2">
      <c r="A40" s="55">
        <v>4163</v>
      </c>
      <c r="B40" s="48" t="s">
        <v>404</v>
      </c>
      <c r="C40" s="277">
        <v>0</v>
      </c>
      <c r="D40" s="48"/>
      <c r="E40" s="128"/>
    </row>
    <row r="41" spans="1:5" x14ac:dyDescent="0.2">
      <c r="A41" s="55">
        <v>4164</v>
      </c>
      <c r="B41" s="48" t="s">
        <v>403</v>
      </c>
      <c r="C41" s="277">
        <v>0</v>
      </c>
      <c r="D41" s="48"/>
      <c r="E41" s="128"/>
    </row>
    <row r="42" spans="1:5" x14ac:dyDescent="0.2">
      <c r="A42" s="55">
        <v>4165</v>
      </c>
      <c r="B42" s="48" t="s">
        <v>402</v>
      </c>
      <c r="C42" s="277">
        <v>0</v>
      </c>
      <c r="D42" s="48"/>
      <c r="E42" s="128"/>
    </row>
    <row r="43" spans="1:5" ht="33.75" x14ac:dyDescent="0.2">
      <c r="A43" s="55">
        <v>4166</v>
      </c>
      <c r="B43" s="56" t="s">
        <v>401</v>
      </c>
      <c r="C43" s="277">
        <v>0</v>
      </c>
      <c r="D43" s="48"/>
      <c r="E43" s="128"/>
    </row>
    <row r="44" spans="1:5" x14ac:dyDescent="0.2">
      <c r="A44" s="55">
        <v>4168</v>
      </c>
      <c r="B44" s="48" t="s">
        <v>400</v>
      </c>
      <c r="C44" s="277">
        <v>0</v>
      </c>
      <c r="D44" s="48"/>
      <c r="E44" s="128"/>
    </row>
    <row r="45" spans="1:5" x14ac:dyDescent="0.2">
      <c r="A45" s="55">
        <v>4169</v>
      </c>
      <c r="B45" s="48" t="s">
        <v>399</v>
      </c>
      <c r="C45" s="277">
        <v>0</v>
      </c>
      <c r="D45" s="48"/>
      <c r="E45" s="128"/>
    </row>
    <row r="46" spans="1:5" x14ac:dyDescent="0.2">
      <c r="A46" s="55">
        <v>4170</v>
      </c>
      <c r="B46" s="48" t="s">
        <v>398</v>
      </c>
      <c r="C46" s="277">
        <v>14304481.140000001</v>
      </c>
      <c r="D46" s="48"/>
      <c r="E46" s="128"/>
    </row>
    <row r="47" spans="1:5" x14ac:dyDescent="0.2">
      <c r="A47" s="55">
        <v>4171</v>
      </c>
      <c r="B47" s="48" t="s">
        <v>397</v>
      </c>
      <c r="C47" s="277">
        <v>0</v>
      </c>
      <c r="D47" s="48"/>
      <c r="E47" s="128"/>
    </row>
    <row r="48" spans="1:5" x14ac:dyDescent="0.2">
      <c r="A48" s="55">
        <v>4172</v>
      </c>
      <c r="B48" s="48" t="s">
        <v>396</v>
      </c>
      <c r="C48" s="277">
        <v>0</v>
      </c>
      <c r="D48" s="48"/>
      <c r="E48" s="128"/>
    </row>
    <row r="49" spans="1:5" ht="33.75" x14ac:dyDescent="0.2">
      <c r="A49" s="55">
        <v>4173</v>
      </c>
      <c r="B49" s="56" t="s">
        <v>395</v>
      </c>
      <c r="C49" s="277">
        <v>14304481.140000001</v>
      </c>
      <c r="D49" s="390" t="s">
        <v>1790</v>
      </c>
      <c r="E49" s="390"/>
    </row>
    <row r="50" spans="1:5" ht="33.75" x14ac:dyDescent="0.2">
      <c r="A50" s="55">
        <v>4174</v>
      </c>
      <c r="B50" s="56" t="s">
        <v>394</v>
      </c>
      <c r="C50" s="277">
        <v>0</v>
      </c>
      <c r="D50" s="48"/>
      <c r="E50" s="128"/>
    </row>
    <row r="51" spans="1:5" ht="33.75" x14ac:dyDescent="0.2">
      <c r="A51" s="55">
        <v>4175</v>
      </c>
      <c r="B51" s="56" t="s">
        <v>393</v>
      </c>
      <c r="C51" s="277">
        <v>0</v>
      </c>
      <c r="D51" s="48"/>
      <c r="E51" s="128"/>
    </row>
    <row r="52" spans="1:5" ht="33.75" x14ac:dyDescent="0.2">
      <c r="A52" s="55">
        <v>4176</v>
      </c>
      <c r="B52" s="56" t="s">
        <v>392</v>
      </c>
      <c r="C52" s="277">
        <v>0</v>
      </c>
      <c r="D52" s="48"/>
      <c r="E52" s="128"/>
    </row>
    <row r="53" spans="1:5" ht="33.75" x14ac:dyDescent="0.2">
      <c r="A53" s="55">
        <v>4177</v>
      </c>
      <c r="B53" s="56" t="s">
        <v>391</v>
      </c>
      <c r="C53" s="277">
        <v>0</v>
      </c>
      <c r="D53" s="48"/>
      <c r="E53" s="128"/>
    </row>
    <row r="54" spans="1:5" ht="33.75" x14ac:dyDescent="0.2">
      <c r="A54" s="55">
        <v>4178</v>
      </c>
      <c r="B54" s="56" t="s">
        <v>390</v>
      </c>
      <c r="C54" s="277">
        <v>0</v>
      </c>
      <c r="D54" s="48"/>
      <c r="E54" s="128"/>
    </row>
    <row r="55" spans="1:5" x14ac:dyDescent="0.2">
      <c r="A55" s="55"/>
      <c r="B55" s="56"/>
      <c r="C55" s="277"/>
      <c r="D55" s="48"/>
      <c r="E55" s="128"/>
    </row>
    <row r="56" spans="1:5" x14ac:dyDescent="0.2">
      <c r="A56" s="53" t="s">
        <v>389</v>
      </c>
      <c r="B56" s="53"/>
      <c r="C56" s="273"/>
      <c r="D56" s="53"/>
      <c r="E56" s="123"/>
    </row>
    <row r="57" spans="1:5" x14ac:dyDescent="0.2">
      <c r="A57" s="52" t="s">
        <v>103</v>
      </c>
      <c r="B57" s="52" t="s">
        <v>104</v>
      </c>
      <c r="C57" s="274" t="s">
        <v>105</v>
      </c>
      <c r="D57" s="52" t="s">
        <v>388</v>
      </c>
      <c r="E57" s="124"/>
    </row>
    <row r="58" spans="1:5" ht="56.25" x14ac:dyDescent="0.2">
      <c r="A58" s="55">
        <v>4200</v>
      </c>
      <c r="B58" s="56" t="s">
        <v>387</v>
      </c>
      <c r="C58" s="277">
        <v>0</v>
      </c>
      <c r="D58" s="48"/>
      <c r="E58" s="128"/>
    </row>
    <row r="59" spans="1:5" ht="33.75" x14ac:dyDescent="0.2">
      <c r="A59" s="55">
        <v>4210</v>
      </c>
      <c r="B59" s="56" t="s">
        <v>386</v>
      </c>
      <c r="C59" s="277">
        <v>0</v>
      </c>
      <c r="D59" s="48"/>
      <c r="E59" s="128"/>
    </row>
    <row r="60" spans="1:5" x14ac:dyDescent="0.2">
      <c r="A60" s="55">
        <v>4211</v>
      </c>
      <c r="B60" s="48" t="s">
        <v>296</v>
      </c>
      <c r="C60" s="277">
        <v>0</v>
      </c>
      <c r="D60" s="48"/>
      <c r="E60" s="128"/>
    </row>
    <row r="61" spans="1:5" x14ac:dyDescent="0.2">
      <c r="A61" s="55">
        <v>4212</v>
      </c>
      <c r="B61" s="48" t="s">
        <v>293</v>
      </c>
      <c r="C61" s="277">
        <v>0</v>
      </c>
      <c r="D61" s="48"/>
      <c r="E61" s="128"/>
    </row>
    <row r="62" spans="1:5" x14ac:dyDescent="0.2">
      <c r="A62" s="55">
        <v>4213</v>
      </c>
      <c r="B62" s="48" t="s">
        <v>290</v>
      </c>
      <c r="C62" s="277">
        <v>0</v>
      </c>
      <c r="D62" s="48"/>
      <c r="E62" s="128"/>
    </row>
    <row r="63" spans="1:5" x14ac:dyDescent="0.2">
      <c r="A63" s="55">
        <v>4214</v>
      </c>
      <c r="B63" s="48" t="s">
        <v>385</v>
      </c>
      <c r="C63" s="277">
        <v>0</v>
      </c>
      <c r="D63" s="48"/>
      <c r="E63" s="128"/>
    </row>
    <row r="64" spans="1:5" x14ac:dyDescent="0.2">
      <c r="A64" s="55">
        <v>4215</v>
      </c>
      <c r="B64" s="48" t="s">
        <v>384</v>
      </c>
      <c r="C64" s="277">
        <v>0</v>
      </c>
      <c r="D64" s="48"/>
      <c r="E64" s="128"/>
    </row>
    <row r="65" spans="1:5" x14ac:dyDescent="0.2">
      <c r="A65" s="55">
        <v>4220</v>
      </c>
      <c r="B65" s="48" t="s">
        <v>383</v>
      </c>
      <c r="C65" s="277">
        <v>0</v>
      </c>
      <c r="D65" s="48"/>
      <c r="E65" s="128"/>
    </row>
    <row r="66" spans="1:5" x14ac:dyDescent="0.2">
      <c r="A66" s="55">
        <v>4221</v>
      </c>
      <c r="B66" s="48" t="s">
        <v>382</v>
      </c>
      <c r="C66" s="277">
        <v>0</v>
      </c>
      <c r="D66" s="48"/>
      <c r="E66" s="128"/>
    </row>
    <row r="67" spans="1:5" x14ac:dyDescent="0.2">
      <c r="A67" s="55">
        <v>4223</v>
      </c>
      <c r="B67" s="48" t="s">
        <v>323</v>
      </c>
      <c r="C67" s="277">
        <v>0</v>
      </c>
      <c r="D67" s="48"/>
      <c r="E67" s="128"/>
    </row>
    <row r="68" spans="1:5" x14ac:dyDescent="0.2">
      <c r="A68" s="55">
        <v>4225</v>
      </c>
      <c r="B68" s="48" t="s">
        <v>315</v>
      </c>
      <c r="C68" s="277">
        <v>0</v>
      </c>
      <c r="D68" s="48"/>
      <c r="E68" s="128"/>
    </row>
    <row r="69" spans="1:5" x14ac:dyDescent="0.2">
      <c r="A69" s="55">
        <v>4227</v>
      </c>
      <c r="B69" s="48" t="s">
        <v>381</v>
      </c>
      <c r="C69" s="277">
        <v>0</v>
      </c>
      <c r="D69" s="48"/>
      <c r="E69" s="128"/>
    </row>
    <row r="70" spans="1:5" x14ac:dyDescent="0.2">
      <c r="A70" s="54"/>
      <c r="B70" s="54"/>
      <c r="C70" s="234"/>
      <c r="D70" s="54"/>
      <c r="E70" s="128"/>
    </row>
    <row r="71" spans="1:5" x14ac:dyDescent="0.2">
      <c r="A71" s="53" t="s">
        <v>380</v>
      </c>
      <c r="B71" s="53"/>
      <c r="C71" s="273"/>
      <c r="D71" s="53"/>
      <c r="E71" s="123"/>
    </row>
    <row r="72" spans="1:5" x14ac:dyDescent="0.2">
      <c r="A72" s="52" t="s">
        <v>103</v>
      </c>
      <c r="B72" s="52" t="s">
        <v>104</v>
      </c>
      <c r="C72" s="274" t="s">
        <v>105</v>
      </c>
      <c r="D72" s="52" t="s">
        <v>217</v>
      </c>
      <c r="E72" s="124" t="s">
        <v>120</v>
      </c>
    </row>
    <row r="73" spans="1:5" x14ac:dyDescent="0.2">
      <c r="A73" s="51">
        <v>4300</v>
      </c>
      <c r="B73" s="48" t="s">
        <v>379</v>
      </c>
      <c r="C73" s="277">
        <v>1729810.7</v>
      </c>
      <c r="D73" s="48"/>
      <c r="E73" s="56"/>
    </row>
    <row r="74" spans="1:5" x14ac:dyDescent="0.2">
      <c r="A74" s="51">
        <v>4310</v>
      </c>
      <c r="B74" s="48" t="s">
        <v>378</v>
      </c>
      <c r="C74" s="277">
        <v>1729810.7</v>
      </c>
      <c r="D74" s="48"/>
      <c r="E74" s="56"/>
    </row>
    <row r="75" spans="1:5" x14ac:dyDescent="0.2">
      <c r="A75" s="51">
        <v>4311</v>
      </c>
      <c r="B75" s="48" t="s">
        <v>377</v>
      </c>
      <c r="C75" s="277">
        <v>0</v>
      </c>
      <c r="D75" s="48"/>
      <c r="E75" s="56"/>
    </row>
    <row r="76" spans="1:5" ht="25.5" customHeight="1" x14ac:dyDescent="0.2">
      <c r="A76" s="51">
        <v>4319</v>
      </c>
      <c r="B76" s="48" t="s">
        <v>376</v>
      </c>
      <c r="C76" s="277">
        <v>1729810.7</v>
      </c>
      <c r="D76" s="390" t="s">
        <v>1791</v>
      </c>
      <c r="E76" s="390"/>
    </row>
    <row r="77" spans="1:5" x14ac:dyDescent="0.2">
      <c r="A77" s="51">
        <v>4320</v>
      </c>
      <c r="B77" s="48" t="s">
        <v>375</v>
      </c>
      <c r="C77" s="277">
        <v>0</v>
      </c>
      <c r="D77" s="48"/>
      <c r="E77" s="56"/>
    </row>
    <row r="78" spans="1:5" x14ac:dyDescent="0.2">
      <c r="A78" s="51">
        <v>4321</v>
      </c>
      <c r="B78" s="48" t="s">
        <v>374</v>
      </c>
      <c r="C78" s="277">
        <v>0</v>
      </c>
      <c r="D78" s="48"/>
      <c r="E78" s="56"/>
    </row>
    <row r="79" spans="1:5" x14ac:dyDescent="0.2">
      <c r="A79" s="51">
        <v>4322</v>
      </c>
      <c r="B79" s="48" t="s">
        <v>373</v>
      </c>
      <c r="C79" s="277">
        <v>0</v>
      </c>
      <c r="D79" s="48"/>
      <c r="E79" s="56"/>
    </row>
    <row r="80" spans="1:5" x14ac:dyDescent="0.2">
      <c r="A80" s="51">
        <v>4323</v>
      </c>
      <c r="B80" s="48" t="s">
        <v>372</v>
      </c>
      <c r="C80" s="277">
        <v>0</v>
      </c>
      <c r="D80" s="48"/>
      <c r="E80" s="56"/>
    </row>
    <row r="81" spans="1:5" x14ac:dyDescent="0.2">
      <c r="A81" s="51">
        <v>4324</v>
      </c>
      <c r="B81" s="48" t="s">
        <v>371</v>
      </c>
      <c r="C81" s="277">
        <v>0</v>
      </c>
      <c r="D81" s="48"/>
      <c r="E81" s="56"/>
    </row>
    <row r="82" spans="1:5" x14ac:dyDescent="0.2">
      <c r="A82" s="51">
        <v>4325</v>
      </c>
      <c r="B82" s="48" t="s">
        <v>370</v>
      </c>
      <c r="C82" s="277">
        <v>0</v>
      </c>
      <c r="D82" s="48"/>
      <c r="E82" s="56"/>
    </row>
    <row r="83" spans="1:5" x14ac:dyDescent="0.2">
      <c r="A83" s="51">
        <v>4330</v>
      </c>
      <c r="B83" s="48" t="s">
        <v>369</v>
      </c>
      <c r="C83" s="277">
        <v>0</v>
      </c>
      <c r="D83" s="48"/>
      <c r="E83" s="56"/>
    </row>
    <row r="84" spans="1:5" x14ac:dyDescent="0.2">
      <c r="A84" s="51">
        <v>4331</v>
      </c>
      <c r="B84" s="48" t="s">
        <v>369</v>
      </c>
      <c r="C84" s="277">
        <v>0</v>
      </c>
      <c r="D84" s="48"/>
      <c r="E84" s="56"/>
    </row>
    <row r="85" spans="1:5" x14ac:dyDescent="0.2">
      <c r="A85" s="51">
        <v>4340</v>
      </c>
      <c r="B85" s="48" t="s">
        <v>368</v>
      </c>
      <c r="C85" s="277">
        <v>0</v>
      </c>
      <c r="D85" s="48"/>
      <c r="E85" s="56"/>
    </row>
    <row r="86" spans="1:5" x14ac:dyDescent="0.2">
      <c r="A86" s="51">
        <v>4341</v>
      </c>
      <c r="B86" s="48" t="s">
        <v>368</v>
      </c>
      <c r="C86" s="277">
        <v>0</v>
      </c>
      <c r="D86" s="48"/>
      <c r="E86" s="56"/>
    </row>
    <row r="87" spans="1:5" x14ac:dyDescent="0.2">
      <c r="A87" s="51">
        <v>4390</v>
      </c>
      <c r="B87" s="48" t="s">
        <v>362</v>
      </c>
      <c r="C87" s="277">
        <v>0</v>
      </c>
      <c r="D87" s="48"/>
      <c r="E87" s="56"/>
    </row>
    <row r="88" spans="1:5" x14ac:dyDescent="0.2">
      <c r="A88" s="51">
        <v>4392</v>
      </c>
      <c r="B88" s="48" t="s">
        <v>367</v>
      </c>
      <c r="C88" s="277">
        <v>0</v>
      </c>
      <c r="D88" s="48"/>
      <c r="E88" s="56"/>
    </row>
    <row r="89" spans="1:5" x14ac:dyDescent="0.2">
      <c r="A89" s="51">
        <v>4393</v>
      </c>
      <c r="B89" s="48" t="s">
        <v>366</v>
      </c>
      <c r="C89" s="277">
        <v>0</v>
      </c>
      <c r="D89" s="48"/>
      <c r="E89" s="56"/>
    </row>
    <row r="90" spans="1:5" x14ac:dyDescent="0.2">
      <c r="A90" s="51">
        <v>4394</v>
      </c>
      <c r="B90" s="48" t="s">
        <v>365</v>
      </c>
      <c r="C90" s="277">
        <v>0</v>
      </c>
      <c r="D90" s="48"/>
      <c r="E90" s="56"/>
    </row>
    <row r="91" spans="1:5" x14ac:dyDescent="0.2">
      <c r="A91" s="51">
        <v>4395</v>
      </c>
      <c r="B91" s="48" t="s">
        <v>246</v>
      </c>
      <c r="C91" s="277">
        <v>0</v>
      </c>
      <c r="D91" s="48"/>
      <c r="E91" s="56"/>
    </row>
    <row r="92" spans="1:5" x14ac:dyDescent="0.2">
      <c r="A92" s="51">
        <v>4396</v>
      </c>
      <c r="B92" s="48" t="s">
        <v>364</v>
      </c>
      <c r="C92" s="277">
        <v>0</v>
      </c>
      <c r="D92" s="48"/>
      <c r="E92" s="56"/>
    </row>
    <row r="93" spans="1:5" x14ac:dyDescent="0.2">
      <c r="A93" s="51">
        <v>4397</v>
      </c>
      <c r="B93" s="48" t="s">
        <v>363</v>
      </c>
      <c r="C93" s="277">
        <v>0</v>
      </c>
      <c r="D93" s="48"/>
      <c r="E93" s="56"/>
    </row>
    <row r="94" spans="1:5" x14ac:dyDescent="0.2">
      <c r="A94" s="51">
        <v>4399</v>
      </c>
      <c r="B94" s="48" t="s">
        <v>362</v>
      </c>
      <c r="C94" s="277">
        <v>0</v>
      </c>
      <c r="D94" s="48"/>
      <c r="E94" s="56"/>
    </row>
    <row r="95" spans="1:5" x14ac:dyDescent="0.2">
      <c r="A95" s="54"/>
      <c r="B95" s="54"/>
      <c r="C95" s="234"/>
      <c r="D95" s="54"/>
      <c r="E95" s="128"/>
    </row>
    <row r="96" spans="1:5" x14ac:dyDescent="0.2">
      <c r="A96" s="53" t="s">
        <v>361</v>
      </c>
      <c r="B96" s="53"/>
      <c r="C96" s="273"/>
      <c r="D96" s="53"/>
      <c r="E96" s="123"/>
    </row>
    <row r="97" spans="1:5" x14ac:dyDescent="0.2">
      <c r="A97" s="52" t="s">
        <v>103</v>
      </c>
      <c r="B97" s="52" t="s">
        <v>104</v>
      </c>
      <c r="C97" s="274" t="s">
        <v>105</v>
      </c>
      <c r="D97" s="52" t="s">
        <v>360</v>
      </c>
      <c r="E97" s="124" t="s">
        <v>120</v>
      </c>
    </row>
    <row r="98" spans="1:5" x14ac:dyDescent="0.2">
      <c r="A98" s="55">
        <v>5000</v>
      </c>
      <c r="B98" s="236" t="s">
        <v>359</v>
      </c>
      <c r="C98" s="337">
        <v>15236744.720000001</v>
      </c>
      <c r="D98" s="237">
        <f>C98/C98</f>
        <v>1</v>
      </c>
      <c r="E98" s="238"/>
    </row>
    <row r="99" spans="1:5" x14ac:dyDescent="0.2">
      <c r="A99" s="55">
        <v>5100</v>
      </c>
      <c r="B99" s="236" t="s">
        <v>358</v>
      </c>
      <c r="C99" s="337">
        <v>14693542.720000001</v>
      </c>
      <c r="D99" s="237">
        <f>C99/$C$98</f>
        <v>0.96434920910061683</v>
      </c>
      <c r="E99" s="238"/>
    </row>
    <row r="100" spans="1:5" x14ac:dyDescent="0.2">
      <c r="A100" s="55">
        <v>5110</v>
      </c>
      <c r="B100" s="236" t="s">
        <v>357</v>
      </c>
      <c r="C100" s="337">
        <v>12220086.27</v>
      </c>
      <c r="D100" s="237">
        <f>C100/$C$99</f>
        <v>0.831663711255062</v>
      </c>
      <c r="E100" s="238"/>
    </row>
    <row r="101" spans="1:5" x14ac:dyDescent="0.2">
      <c r="A101" s="55">
        <v>5111</v>
      </c>
      <c r="B101" s="236" t="s">
        <v>356</v>
      </c>
      <c r="C101" s="337">
        <v>6339650.9100000001</v>
      </c>
      <c r="D101" s="237">
        <f>C101/$C$100</f>
        <v>0.51878937430774785</v>
      </c>
      <c r="E101" s="238"/>
    </row>
    <row r="102" spans="1:5" x14ac:dyDescent="0.2">
      <c r="A102" s="55">
        <v>5112</v>
      </c>
      <c r="B102" s="236" t="s">
        <v>355</v>
      </c>
      <c r="C102" s="337">
        <v>0</v>
      </c>
      <c r="D102" s="237">
        <f t="shared" ref="D102:D163" si="0">C102/$C$98</f>
        <v>0</v>
      </c>
      <c r="E102" s="238"/>
    </row>
    <row r="103" spans="1:5" x14ac:dyDescent="0.2">
      <c r="A103" s="55">
        <v>5113</v>
      </c>
      <c r="B103" s="236" t="s">
        <v>354</v>
      </c>
      <c r="C103" s="337">
        <v>1112783.06</v>
      </c>
      <c r="D103" s="237">
        <f t="shared" ref="D103:D105" si="1">C103/$C$100</f>
        <v>9.1061800662721515E-2</v>
      </c>
      <c r="E103" s="238"/>
    </row>
    <row r="104" spans="1:5" x14ac:dyDescent="0.2">
      <c r="A104" s="55">
        <v>5114</v>
      </c>
      <c r="B104" s="236" t="s">
        <v>353</v>
      </c>
      <c r="C104" s="337">
        <v>1757983.94</v>
      </c>
      <c r="D104" s="237">
        <f t="shared" si="1"/>
        <v>0.14386019060403901</v>
      </c>
      <c r="E104" s="238"/>
    </row>
    <row r="105" spans="1:5" x14ac:dyDescent="0.2">
      <c r="A105" s="55">
        <v>5115</v>
      </c>
      <c r="B105" s="236" t="s">
        <v>352</v>
      </c>
      <c r="C105" s="337">
        <v>3009668.36</v>
      </c>
      <c r="D105" s="237">
        <f t="shared" si="1"/>
        <v>0.24628863442549165</v>
      </c>
      <c r="E105" s="238"/>
    </row>
    <row r="106" spans="1:5" x14ac:dyDescent="0.2">
      <c r="A106" s="55">
        <v>5116</v>
      </c>
      <c r="B106" s="236" t="s">
        <v>351</v>
      </c>
      <c r="C106" s="337">
        <v>0</v>
      </c>
      <c r="D106" s="237">
        <f t="shared" si="0"/>
        <v>0</v>
      </c>
      <c r="E106" s="238"/>
    </row>
    <row r="107" spans="1:5" x14ac:dyDescent="0.2">
      <c r="A107" s="55">
        <v>5120</v>
      </c>
      <c r="B107" s="236" t="s">
        <v>350</v>
      </c>
      <c r="C107" s="337">
        <v>677447.9</v>
      </c>
      <c r="D107" s="237">
        <f>C107/$C$99</f>
        <v>4.6105143797478952E-2</v>
      </c>
      <c r="E107" s="238"/>
    </row>
    <row r="108" spans="1:5" x14ac:dyDescent="0.2">
      <c r="A108" s="55">
        <v>5121</v>
      </c>
      <c r="B108" s="236" t="s">
        <v>349</v>
      </c>
      <c r="C108" s="337">
        <v>119641.9</v>
      </c>
      <c r="D108" s="237">
        <f>C108/$C$107</f>
        <v>0.17660679145953509</v>
      </c>
      <c r="E108" s="238"/>
    </row>
    <row r="109" spans="1:5" x14ac:dyDescent="0.2">
      <c r="A109" s="55">
        <v>5122</v>
      </c>
      <c r="B109" s="236" t="s">
        <v>348</v>
      </c>
      <c r="C109" s="337">
        <v>2383.8000000000002</v>
      </c>
      <c r="D109" s="237">
        <f t="shared" ref="D109" si="2">C109/$C$107</f>
        <v>3.5187945818416443E-3</v>
      </c>
      <c r="E109" s="238"/>
    </row>
    <row r="110" spans="1:5" x14ac:dyDescent="0.2">
      <c r="A110" s="55">
        <v>5123</v>
      </c>
      <c r="B110" s="236" t="s">
        <v>347</v>
      </c>
      <c r="C110" s="337">
        <v>0</v>
      </c>
      <c r="D110" s="237">
        <f t="shared" si="0"/>
        <v>0</v>
      </c>
      <c r="E110" s="238"/>
    </row>
    <row r="111" spans="1:5" x14ac:dyDescent="0.2">
      <c r="A111" s="55">
        <v>5124</v>
      </c>
      <c r="B111" s="236" t="s">
        <v>346</v>
      </c>
      <c r="C111" s="337">
        <v>5076</v>
      </c>
      <c r="D111" s="237">
        <f t="shared" ref="D111:D114" si="3">C111/$C$107</f>
        <v>7.4928271236799166E-3</v>
      </c>
      <c r="E111" s="238"/>
    </row>
    <row r="112" spans="1:5" x14ac:dyDescent="0.2">
      <c r="A112" s="55">
        <v>5125</v>
      </c>
      <c r="B112" s="236" t="s">
        <v>345</v>
      </c>
      <c r="C112" s="337">
        <v>992.99</v>
      </c>
      <c r="D112" s="237">
        <f t="shared" si="3"/>
        <v>1.4657806157491963E-3</v>
      </c>
      <c r="E112" s="238"/>
    </row>
    <row r="113" spans="1:5" x14ac:dyDescent="0.2">
      <c r="A113" s="55">
        <v>5126</v>
      </c>
      <c r="B113" s="236" t="s">
        <v>344</v>
      </c>
      <c r="C113" s="337">
        <v>394899.95</v>
      </c>
      <c r="D113" s="237">
        <f t="shared" si="3"/>
        <v>0.5829229819739643</v>
      </c>
      <c r="E113" s="238"/>
    </row>
    <row r="114" spans="1:5" x14ac:dyDescent="0.2">
      <c r="A114" s="55">
        <v>5127</v>
      </c>
      <c r="B114" s="236" t="s">
        <v>343</v>
      </c>
      <c r="C114" s="337">
        <v>557.91</v>
      </c>
      <c r="D114" s="237">
        <f t="shared" si="3"/>
        <v>8.2354672588106032E-4</v>
      </c>
      <c r="E114" s="238"/>
    </row>
    <row r="115" spans="1:5" x14ac:dyDescent="0.2">
      <c r="A115" s="55">
        <v>5128</v>
      </c>
      <c r="B115" s="236" t="s">
        <v>342</v>
      </c>
      <c r="C115" s="337">
        <v>0</v>
      </c>
      <c r="D115" s="237">
        <f t="shared" si="0"/>
        <v>0</v>
      </c>
      <c r="E115" s="238"/>
    </row>
    <row r="116" spans="1:5" ht="12" customHeight="1" x14ac:dyDescent="0.2">
      <c r="A116" s="55">
        <v>5129</v>
      </c>
      <c r="B116" s="236" t="s">
        <v>341</v>
      </c>
      <c r="C116" s="337">
        <v>153895.35</v>
      </c>
      <c r="D116" s="237">
        <f>C116/$C$107</f>
        <v>0.22716927751934873</v>
      </c>
      <c r="E116" s="238"/>
    </row>
    <row r="117" spans="1:5" x14ac:dyDescent="0.2">
      <c r="A117" s="55">
        <v>5130</v>
      </c>
      <c r="B117" s="236" t="s">
        <v>340</v>
      </c>
      <c r="C117" s="337">
        <v>1796008.55</v>
      </c>
      <c r="D117" s="237">
        <f>C117/$C$99</f>
        <v>0.12223114494745893</v>
      </c>
      <c r="E117" s="238"/>
    </row>
    <row r="118" spans="1:5" x14ac:dyDescent="0.2">
      <c r="A118" s="55">
        <v>5131</v>
      </c>
      <c r="B118" s="236" t="s">
        <v>339</v>
      </c>
      <c r="C118" s="337">
        <v>404795.49</v>
      </c>
      <c r="D118" s="237">
        <f>C118/$C$117</f>
        <v>0.22538617090659172</v>
      </c>
      <c r="E118" s="238"/>
    </row>
    <row r="119" spans="1:5" x14ac:dyDescent="0.2">
      <c r="A119" s="55">
        <v>5132</v>
      </c>
      <c r="B119" s="236" t="s">
        <v>338</v>
      </c>
      <c r="C119" s="337">
        <v>0</v>
      </c>
      <c r="D119" s="237">
        <f t="shared" si="0"/>
        <v>0</v>
      </c>
      <c r="E119" s="238"/>
    </row>
    <row r="120" spans="1:5" x14ac:dyDescent="0.2">
      <c r="A120" s="55">
        <v>5133</v>
      </c>
      <c r="B120" s="236" t="s">
        <v>337</v>
      </c>
      <c r="C120" s="337">
        <v>369596.6</v>
      </c>
      <c r="D120" s="237">
        <f t="shared" ref="D120:D126" si="4">C120/$C$117</f>
        <v>0.20578777311499991</v>
      </c>
      <c r="E120" s="238"/>
    </row>
    <row r="121" spans="1:5" x14ac:dyDescent="0.2">
      <c r="A121" s="55">
        <v>5134</v>
      </c>
      <c r="B121" s="236" t="s">
        <v>336</v>
      </c>
      <c r="C121" s="337">
        <v>189444.3</v>
      </c>
      <c r="D121" s="237">
        <f t="shared" si="4"/>
        <v>0.1054807339308045</v>
      </c>
      <c r="E121" s="238"/>
    </row>
    <row r="122" spans="1:5" x14ac:dyDescent="0.2">
      <c r="A122" s="55">
        <v>5135</v>
      </c>
      <c r="B122" s="236" t="s">
        <v>335</v>
      </c>
      <c r="C122" s="337">
        <v>228250.72</v>
      </c>
      <c r="D122" s="237">
        <f t="shared" si="4"/>
        <v>0.1270877691534375</v>
      </c>
      <c r="E122" s="238"/>
    </row>
    <row r="123" spans="1:5" x14ac:dyDescent="0.2">
      <c r="A123" s="55">
        <v>5136</v>
      </c>
      <c r="B123" s="236" t="s">
        <v>334</v>
      </c>
      <c r="C123" s="337">
        <v>285351.71999999997</v>
      </c>
      <c r="D123" s="237">
        <f t="shared" si="4"/>
        <v>0.1588810476431195</v>
      </c>
      <c r="E123" s="238"/>
    </row>
    <row r="124" spans="1:5" x14ac:dyDescent="0.2">
      <c r="A124" s="55">
        <v>5137</v>
      </c>
      <c r="B124" s="236" t="s">
        <v>333</v>
      </c>
      <c r="C124" s="337">
        <v>5059</v>
      </c>
      <c r="D124" s="237">
        <f t="shared" si="4"/>
        <v>2.8168017351587775E-3</v>
      </c>
      <c r="E124" s="238"/>
    </row>
    <row r="125" spans="1:5" x14ac:dyDescent="0.2">
      <c r="A125" s="55">
        <v>5138</v>
      </c>
      <c r="B125" s="236" t="s">
        <v>332</v>
      </c>
      <c r="C125" s="337">
        <v>17314.88</v>
      </c>
      <c r="D125" s="237">
        <f t="shared" si="4"/>
        <v>9.6407558861565552E-3</v>
      </c>
      <c r="E125" s="238"/>
    </row>
    <row r="126" spans="1:5" x14ac:dyDescent="0.2">
      <c r="A126" s="55">
        <v>5139</v>
      </c>
      <c r="B126" s="236" t="s">
        <v>331</v>
      </c>
      <c r="C126" s="337">
        <v>296195.84000000003</v>
      </c>
      <c r="D126" s="237">
        <f t="shared" si="4"/>
        <v>0.1649189476297315</v>
      </c>
      <c r="E126" s="238"/>
    </row>
    <row r="127" spans="1:5" x14ac:dyDescent="0.2">
      <c r="A127" s="55">
        <v>5200</v>
      </c>
      <c r="B127" s="236" t="s">
        <v>330</v>
      </c>
      <c r="C127" s="337">
        <v>189028.1</v>
      </c>
      <c r="D127" s="237">
        <f t="shared" si="0"/>
        <v>1.2406068584444985E-2</v>
      </c>
      <c r="E127" s="238"/>
    </row>
    <row r="128" spans="1:5" x14ac:dyDescent="0.2">
      <c r="A128" s="55">
        <v>5210</v>
      </c>
      <c r="B128" s="236" t="s">
        <v>329</v>
      </c>
      <c r="C128" s="337">
        <v>0</v>
      </c>
      <c r="D128" s="237">
        <f t="shared" si="0"/>
        <v>0</v>
      </c>
      <c r="E128" s="238"/>
    </row>
    <row r="129" spans="1:5" x14ac:dyDescent="0.2">
      <c r="A129" s="55">
        <v>5211</v>
      </c>
      <c r="B129" s="236" t="s">
        <v>328</v>
      </c>
      <c r="C129" s="337">
        <v>0</v>
      </c>
      <c r="D129" s="237">
        <f t="shared" si="0"/>
        <v>0</v>
      </c>
      <c r="E129" s="238"/>
    </row>
    <row r="130" spans="1:5" x14ac:dyDescent="0.2">
      <c r="A130" s="55">
        <v>5212</v>
      </c>
      <c r="B130" s="236" t="s">
        <v>327</v>
      </c>
      <c r="C130" s="337">
        <v>0</v>
      </c>
      <c r="D130" s="237">
        <f t="shared" si="0"/>
        <v>0</v>
      </c>
      <c r="E130" s="238"/>
    </row>
    <row r="131" spans="1:5" x14ac:dyDescent="0.2">
      <c r="A131" s="55">
        <v>5220</v>
      </c>
      <c r="B131" s="236" t="s">
        <v>326</v>
      </c>
      <c r="C131" s="337">
        <v>0</v>
      </c>
      <c r="D131" s="237">
        <f t="shared" si="0"/>
        <v>0</v>
      </c>
      <c r="E131" s="238"/>
    </row>
    <row r="132" spans="1:5" x14ac:dyDescent="0.2">
      <c r="A132" s="55">
        <v>5221</v>
      </c>
      <c r="B132" s="236" t="s">
        <v>325</v>
      </c>
      <c r="C132" s="337">
        <v>0</v>
      </c>
      <c r="D132" s="237">
        <f t="shared" si="0"/>
        <v>0</v>
      </c>
      <c r="E132" s="238"/>
    </row>
    <row r="133" spans="1:5" ht="56.25" x14ac:dyDescent="0.2">
      <c r="A133" s="55">
        <v>5222</v>
      </c>
      <c r="B133" s="236" t="s">
        <v>324</v>
      </c>
      <c r="C133" s="337">
        <v>0</v>
      </c>
      <c r="D133" s="237">
        <f t="shared" si="0"/>
        <v>0</v>
      </c>
      <c r="E133" s="238" t="s">
        <v>1792</v>
      </c>
    </row>
    <row r="134" spans="1:5" x14ac:dyDescent="0.2">
      <c r="A134" s="55">
        <v>5230</v>
      </c>
      <c r="B134" s="236" t="s">
        <v>323</v>
      </c>
      <c r="C134" s="337">
        <v>0</v>
      </c>
      <c r="D134" s="237">
        <f t="shared" si="0"/>
        <v>0</v>
      </c>
      <c r="E134" s="238"/>
    </row>
    <row r="135" spans="1:5" x14ac:dyDescent="0.2">
      <c r="A135" s="55">
        <v>5231</v>
      </c>
      <c r="B135" s="236" t="s">
        <v>322</v>
      </c>
      <c r="C135" s="337">
        <v>0</v>
      </c>
      <c r="D135" s="237">
        <f t="shared" si="0"/>
        <v>0</v>
      </c>
      <c r="E135" s="238"/>
    </row>
    <row r="136" spans="1:5" x14ac:dyDescent="0.2">
      <c r="A136" s="55">
        <v>5232</v>
      </c>
      <c r="B136" s="236" t="s">
        <v>321</v>
      </c>
      <c r="C136" s="337">
        <v>0</v>
      </c>
      <c r="D136" s="237">
        <f t="shared" si="0"/>
        <v>0</v>
      </c>
      <c r="E136" s="238"/>
    </row>
    <row r="137" spans="1:5" x14ac:dyDescent="0.2">
      <c r="A137" s="55">
        <v>5240</v>
      </c>
      <c r="B137" s="236" t="s">
        <v>320</v>
      </c>
      <c r="C137" s="337">
        <v>189028.1</v>
      </c>
      <c r="D137" s="237">
        <f>C137/$C$127</f>
        <v>1</v>
      </c>
      <c r="E137" s="238"/>
    </row>
    <row r="138" spans="1:5" x14ac:dyDescent="0.2">
      <c r="A138" s="55">
        <v>5241</v>
      </c>
      <c r="B138" s="236" t="s">
        <v>319</v>
      </c>
      <c r="C138" s="337">
        <v>189028.1</v>
      </c>
      <c r="D138" s="237">
        <f>C138/$C$137</f>
        <v>1</v>
      </c>
      <c r="E138" s="238"/>
    </row>
    <row r="139" spans="1:5" x14ac:dyDescent="0.2">
      <c r="A139" s="55">
        <v>5242</v>
      </c>
      <c r="B139" s="236" t="s">
        <v>318</v>
      </c>
      <c r="C139" s="337">
        <v>0</v>
      </c>
      <c r="D139" s="237">
        <f t="shared" si="0"/>
        <v>0</v>
      </c>
      <c r="E139" s="238"/>
    </row>
    <row r="140" spans="1:5" x14ac:dyDescent="0.2">
      <c r="A140" s="55">
        <v>5243</v>
      </c>
      <c r="B140" s="236" t="s">
        <v>317</v>
      </c>
      <c r="C140" s="337">
        <v>0</v>
      </c>
      <c r="D140" s="237">
        <f t="shared" si="0"/>
        <v>0</v>
      </c>
      <c r="E140" s="238"/>
    </row>
    <row r="141" spans="1:5" x14ac:dyDescent="0.2">
      <c r="A141" s="55">
        <v>5244</v>
      </c>
      <c r="B141" s="236" t="s">
        <v>316</v>
      </c>
      <c r="C141" s="337">
        <v>0</v>
      </c>
      <c r="D141" s="237">
        <f t="shared" si="0"/>
        <v>0</v>
      </c>
      <c r="E141" s="238"/>
    </row>
    <row r="142" spans="1:5" x14ac:dyDescent="0.2">
      <c r="A142" s="55">
        <v>5250</v>
      </c>
      <c r="B142" s="236" t="s">
        <v>315</v>
      </c>
      <c r="C142" s="337">
        <v>0</v>
      </c>
      <c r="D142" s="237">
        <f t="shared" si="0"/>
        <v>0</v>
      </c>
      <c r="E142" s="238"/>
    </row>
    <row r="143" spans="1:5" x14ac:dyDescent="0.2">
      <c r="A143" s="55">
        <v>5251</v>
      </c>
      <c r="B143" s="236" t="s">
        <v>314</v>
      </c>
      <c r="C143" s="337">
        <v>0</v>
      </c>
      <c r="D143" s="237">
        <f t="shared" si="0"/>
        <v>0</v>
      </c>
      <c r="E143" s="238"/>
    </row>
    <row r="144" spans="1:5" x14ac:dyDescent="0.2">
      <c r="A144" s="55">
        <v>5252</v>
      </c>
      <c r="B144" s="236" t="s">
        <v>313</v>
      </c>
      <c r="C144" s="337">
        <v>0</v>
      </c>
      <c r="D144" s="237">
        <f t="shared" si="0"/>
        <v>0</v>
      </c>
      <c r="E144" s="238"/>
    </row>
    <row r="145" spans="1:5" x14ac:dyDescent="0.2">
      <c r="A145" s="55">
        <v>5259</v>
      </c>
      <c r="B145" s="236" t="s">
        <v>312</v>
      </c>
      <c r="C145" s="337">
        <v>0</v>
      </c>
      <c r="D145" s="237">
        <f t="shared" si="0"/>
        <v>0</v>
      </c>
      <c r="E145" s="238"/>
    </row>
    <row r="146" spans="1:5" x14ac:dyDescent="0.2">
      <c r="A146" s="55">
        <v>5260</v>
      </c>
      <c r="B146" s="236" t="s">
        <v>311</v>
      </c>
      <c r="C146" s="337">
        <v>0</v>
      </c>
      <c r="D146" s="237">
        <f t="shared" si="0"/>
        <v>0</v>
      </c>
      <c r="E146" s="238"/>
    </row>
    <row r="147" spans="1:5" x14ac:dyDescent="0.2">
      <c r="A147" s="55">
        <v>5261</v>
      </c>
      <c r="B147" s="236" t="s">
        <v>310</v>
      </c>
      <c r="C147" s="337">
        <v>0</v>
      </c>
      <c r="D147" s="237">
        <f t="shared" si="0"/>
        <v>0</v>
      </c>
      <c r="E147" s="238"/>
    </row>
    <row r="148" spans="1:5" x14ac:dyDescent="0.2">
      <c r="A148" s="55">
        <v>5262</v>
      </c>
      <c r="B148" s="236" t="s">
        <v>309</v>
      </c>
      <c r="C148" s="337">
        <v>0</v>
      </c>
      <c r="D148" s="237">
        <f t="shared" si="0"/>
        <v>0</v>
      </c>
      <c r="E148" s="238"/>
    </row>
    <row r="149" spans="1:5" x14ac:dyDescent="0.2">
      <c r="A149" s="55">
        <v>5270</v>
      </c>
      <c r="B149" s="236" t="s">
        <v>308</v>
      </c>
      <c r="C149" s="337">
        <v>0</v>
      </c>
      <c r="D149" s="237">
        <f t="shared" si="0"/>
        <v>0</v>
      </c>
      <c r="E149" s="238"/>
    </row>
    <row r="150" spans="1:5" x14ac:dyDescent="0.2">
      <c r="A150" s="55">
        <v>5271</v>
      </c>
      <c r="B150" s="236" t="s">
        <v>307</v>
      </c>
      <c r="C150" s="337">
        <v>0</v>
      </c>
      <c r="D150" s="237">
        <f t="shared" si="0"/>
        <v>0</v>
      </c>
      <c r="E150" s="238"/>
    </row>
    <row r="151" spans="1:5" x14ac:dyDescent="0.2">
      <c r="A151" s="55">
        <v>5280</v>
      </c>
      <c r="B151" s="236" t="s">
        <v>306</v>
      </c>
      <c r="C151" s="337">
        <v>0</v>
      </c>
      <c r="D151" s="237">
        <f t="shared" si="0"/>
        <v>0</v>
      </c>
      <c r="E151" s="238"/>
    </row>
    <row r="152" spans="1:5" x14ac:dyDescent="0.2">
      <c r="A152" s="55">
        <v>5281</v>
      </c>
      <c r="B152" s="236" t="s">
        <v>305</v>
      </c>
      <c r="C152" s="337">
        <v>0</v>
      </c>
      <c r="D152" s="237">
        <f t="shared" si="0"/>
        <v>0</v>
      </c>
      <c r="E152" s="238"/>
    </row>
    <row r="153" spans="1:5" x14ac:dyDescent="0.2">
      <c r="A153" s="55">
        <v>5282</v>
      </c>
      <c r="B153" s="236" t="s">
        <v>304</v>
      </c>
      <c r="C153" s="337">
        <v>0</v>
      </c>
      <c r="D153" s="237">
        <f t="shared" si="0"/>
        <v>0</v>
      </c>
      <c r="E153" s="238"/>
    </row>
    <row r="154" spans="1:5" x14ac:dyDescent="0.2">
      <c r="A154" s="55">
        <v>5283</v>
      </c>
      <c r="B154" s="236" t="s">
        <v>303</v>
      </c>
      <c r="C154" s="337">
        <v>0</v>
      </c>
      <c r="D154" s="237">
        <f t="shared" si="0"/>
        <v>0</v>
      </c>
      <c r="E154" s="238"/>
    </row>
    <row r="155" spans="1:5" x14ac:dyDescent="0.2">
      <c r="A155" s="55">
        <v>5284</v>
      </c>
      <c r="B155" s="236" t="s">
        <v>302</v>
      </c>
      <c r="C155" s="337">
        <v>0</v>
      </c>
      <c r="D155" s="237">
        <f t="shared" si="0"/>
        <v>0</v>
      </c>
      <c r="E155" s="238"/>
    </row>
    <row r="156" spans="1:5" x14ac:dyDescent="0.2">
      <c r="A156" s="55">
        <v>5285</v>
      </c>
      <c r="B156" s="236" t="s">
        <v>301</v>
      </c>
      <c r="C156" s="337">
        <v>0</v>
      </c>
      <c r="D156" s="237">
        <f t="shared" si="0"/>
        <v>0</v>
      </c>
      <c r="E156" s="238"/>
    </row>
    <row r="157" spans="1:5" x14ac:dyDescent="0.2">
      <c r="A157" s="55">
        <v>5290</v>
      </c>
      <c r="B157" s="236" t="s">
        <v>300</v>
      </c>
      <c r="C157" s="337">
        <v>0</v>
      </c>
      <c r="D157" s="237">
        <f t="shared" si="0"/>
        <v>0</v>
      </c>
      <c r="E157" s="238"/>
    </row>
    <row r="158" spans="1:5" x14ac:dyDescent="0.2">
      <c r="A158" s="55">
        <v>5291</v>
      </c>
      <c r="B158" s="236" t="s">
        <v>299</v>
      </c>
      <c r="C158" s="337">
        <v>0</v>
      </c>
      <c r="D158" s="237">
        <f t="shared" si="0"/>
        <v>0</v>
      </c>
      <c r="E158" s="238"/>
    </row>
    <row r="159" spans="1:5" x14ac:dyDescent="0.2">
      <c r="A159" s="55">
        <v>5292</v>
      </c>
      <c r="B159" s="236" t="s">
        <v>298</v>
      </c>
      <c r="C159" s="337">
        <v>0</v>
      </c>
      <c r="D159" s="237">
        <f t="shared" si="0"/>
        <v>0</v>
      </c>
      <c r="E159" s="238"/>
    </row>
    <row r="160" spans="1:5" x14ac:dyDescent="0.2">
      <c r="A160" s="55">
        <v>5300</v>
      </c>
      <c r="B160" s="236" t="s">
        <v>297</v>
      </c>
      <c r="C160" s="337">
        <v>0</v>
      </c>
      <c r="D160" s="237">
        <f t="shared" si="0"/>
        <v>0</v>
      </c>
      <c r="E160" s="238"/>
    </row>
    <row r="161" spans="1:5" x14ac:dyDescent="0.2">
      <c r="A161" s="55">
        <v>5310</v>
      </c>
      <c r="B161" s="236" t="s">
        <v>296</v>
      </c>
      <c r="C161" s="337">
        <v>0</v>
      </c>
      <c r="D161" s="237">
        <f t="shared" si="0"/>
        <v>0</v>
      </c>
      <c r="E161" s="238"/>
    </row>
    <row r="162" spans="1:5" x14ac:dyDescent="0.2">
      <c r="A162" s="55">
        <v>5311</v>
      </c>
      <c r="B162" s="236" t="s">
        <v>295</v>
      </c>
      <c r="C162" s="337">
        <v>0</v>
      </c>
      <c r="D162" s="237">
        <f t="shared" si="0"/>
        <v>0</v>
      </c>
      <c r="E162" s="238"/>
    </row>
    <row r="163" spans="1:5" x14ac:dyDescent="0.2">
      <c r="A163" s="55">
        <v>5312</v>
      </c>
      <c r="B163" s="236" t="s">
        <v>294</v>
      </c>
      <c r="C163" s="337">
        <v>0</v>
      </c>
      <c r="D163" s="237">
        <f t="shared" si="0"/>
        <v>0</v>
      </c>
      <c r="E163" s="238"/>
    </row>
    <row r="164" spans="1:5" x14ac:dyDescent="0.2">
      <c r="A164" s="55">
        <v>5320</v>
      </c>
      <c r="B164" s="236" t="s">
        <v>293</v>
      </c>
      <c r="C164" s="337">
        <v>0</v>
      </c>
      <c r="D164" s="237">
        <f t="shared" ref="D164:D220" si="5">C164/$C$98</f>
        <v>0</v>
      </c>
      <c r="E164" s="238"/>
    </row>
    <row r="165" spans="1:5" x14ac:dyDescent="0.2">
      <c r="A165" s="55">
        <v>5321</v>
      </c>
      <c r="B165" s="236" t="s">
        <v>292</v>
      </c>
      <c r="C165" s="337">
        <v>0</v>
      </c>
      <c r="D165" s="237">
        <f t="shared" si="5"/>
        <v>0</v>
      </c>
      <c r="E165" s="238"/>
    </row>
    <row r="166" spans="1:5" x14ac:dyDescent="0.2">
      <c r="A166" s="55">
        <v>5322</v>
      </c>
      <c r="B166" s="236" t="s">
        <v>291</v>
      </c>
      <c r="C166" s="337">
        <v>0</v>
      </c>
      <c r="D166" s="237">
        <f t="shared" si="5"/>
        <v>0</v>
      </c>
      <c r="E166" s="238"/>
    </row>
    <row r="167" spans="1:5" x14ac:dyDescent="0.2">
      <c r="A167" s="55">
        <v>5330</v>
      </c>
      <c r="B167" s="236" t="s">
        <v>290</v>
      </c>
      <c r="C167" s="337">
        <v>0</v>
      </c>
      <c r="D167" s="237">
        <f t="shared" si="5"/>
        <v>0</v>
      </c>
      <c r="E167" s="238"/>
    </row>
    <row r="168" spans="1:5" x14ac:dyDescent="0.2">
      <c r="A168" s="55">
        <v>5331</v>
      </c>
      <c r="B168" s="236" t="s">
        <v>289</v>
      </c>
      <c r="C168" s="337">
        <v>0</v>
      </c>
      <c r="D168" s="237">
        <f t="shared" si="5"/>
        <v>0</v>
      </c>
      <c r="E168" s="238"/>
    </row>
    <row r="169" spans="1:5" x14ac:dyDescent="0.2">
      <c r="A169" s="55">
        <v>5332</v>
      </c>
      <c r="B169" s="236" t="s">
        <v>288</v>
      </c>
      <c r="C169" s="337">
        <v>0</v>
      </c>
      <c r="D169" s="237">
        <f t="shared" si="5"/>
        <v>0</v>
      </c>
      <c r="E169" s="238"/>
    </row>
    <row r="170" spans="1:5" x14ac:dyDescent="0.2">
      <c r="A170" s="55">
        <v>5400</v>
      </c>
      <c r="B170" s="236" t="s">
        <v>287</v>
      </c>
      <c r="C170" s="337">
        <v>0</v>
      </c>
      <c r="D170" s="237">
        <f t="shared" si="5"/>
        <v>0</v>
      </c>
      <c r="E170" s="238"/>
    </row>
    <row r="171" spans="1:5" x14ac:dyDescent="0.2">
      <c r="A171" s="55">
        <v>5410</v>
      </c>
      <c r="B171" s="236" t="s">
        <v>286</v>
      </c>
      <c r="C171" s="337">
        <v>0</v>
      </c>
      <c r="D171" s="237">
        <f t="shared" si="5"/>
        <v>0</v>
      </c>
      <c r="E171" s="238"/>
    </row>
    <row r="172" spans="1:5" x14ac:dyDescent="0.2">
      <c r="A172" s="55">
        <v>5411</v>
      </c>
      <c r="B172" s="236" t="s">
        <v>285</v>
      </c>
      <c r="C172" s="337">
        <v>0</v>
      </c>
      <c r="D172" s="237">
        <f t="shared" si="5"/>
        <v>0</v>
      </c>
      <c r="E172" s="238"/>
    </row>
    <row r="173" spans="1:5" x14ac:dyDescent="0.2">
      <c r="A173" s="55">
        <v>5412</v>
      </c>
      <c r="B173" s="236" t="s">
        <v>284</v>
      </c>
      <c r="C173" s="337">
        <v>0</v>
      </c>
      <c r="D173" s="237">
        <f t="shared" si="5"/>
        <v>0</v>
      </c>
      <c r="E173" s="238"/>
    </row>
    <row r="174" spans="1:5" x14ac:dyDescent="0.2">
      <c r="A174" s="55">
        <v>5420</v>
      </c>
      <c r="B174" s="236" t="s">
        <v>283</v>
      </c>
      <c r="C174" s="337">
        <v>0</v>
      </c>
      <c r="D174" s="237">
        <f t="shared" si="5"/>
        <v>0</v>
      </c>
      <c r="E174" s="238"/>
    </row>
    <row r="175" spans="1:5" x14ac:dyDescent="0.2">
      <c r="A175" s="55">
        <v>5421</v>
      </c>
      <c r="B175" s="236" t="s">
        <v>282</v>
      </c>
      <c r="C175" s="337">
        <v>0</v>
      </c>
      <c r="D175" s="237">
        <f t="shared" si="5"/>
        <v>0</v>
      </c>
      <c r="E175" s="238"/>
    </row>
    <row r="176" spans="1:5" x14ac:dyDescent="0.2">
      <c r="A176" s="55">
        <v>5422</v>
      </c>
      <c r="B176" s="236" t="s">
        <v>281</v>
      </c>
      <c r="C176" s="337">
        <v>0</v>
      </c>
      <c r="D176" s="237">
        <f t="shared" si="5"/>
        <v>0</v>
      </c>
      <c r="E176" s="238"/>
    </row>
    <row r="177" spans="1:5" x14ac:dyDescent="0.2">
      <c r="A177" s="55">
        <v>5430</v>
      </c>
      <c r="B177" s="236" t="s">
        <v>280</v>
      </c>
      <c r="C177" s="337">
        <v>0</v>
      </c>
      <c r="D177" s="237">
        <f t="shared" si="5"/>
        <v>0</v>
      </c>
      <c r="E177" s="238"/>
    </row>
    <row r="178" spans="1:5" x14ac:dyDescent="0.2">
      <c r="A178" s="55">
        <v>5431</v>
      </c>
      <c r="B178" s="236" t="s">
        <v>279</v>
      </c>
      <c r="C178" s="337">
        <v>0</v>
      </c>
      <c r="D178" s="237">
        <f t="shared" si="5"/>
        <v>0</v>
      </c>
      <c r="E178" s="238"/>
    </row>
    <row r="179" spans="1:5" x14ac:dyDescent="0.2">
      <c r="A179" s="55">
        <v>5432</v>
      </c>
      <c r="B179" s="236" t="s">
        <v>278</v>
      </c>
      <c r="C179" s="337">
        <v>0</v>
      </c>
      <c r="D179" s="237">
        <f t="shared" si="5"/>
        <v>0</v>
      </c>
      <c r="E179" s="238"/>
    </row>
    <row r="180" spans="1:5" x14ac:dyDescent="0.2">
      <c r="A180" s="55">
        <v>5440</v>
      </c>
      <c r="B180" s="236" t="s">
        <v>277</v>
      </c>
      <c r="C180" s="337">
        <v>0</v>
      </c>
      <c r="D180" s="237">
        <f t="shared" si="5"/>
        <v>0</v>
      </c>
      <c r="E180" s="238"/>
    </row>
    <row r="181" spans="1:5" x14ac:dyDescent="0.2">
      <c r="A181" s="55">
        <v>5441</v>
      </c>
      <c r="B181" s="236" t="s">
        <v>277</v>
      </c>
      <c r="C181" s="337">
        <v>0</v>
      </c>
      <c r="D181" s="237">
        <f t="shared" si="5"/>
        <v>0</v>
      </c>
      <c r="E181" s="238"/>
    </row>
    <row r="182" spans="1:5" x14ac:dyDescent="0.2">
      <c r="A182" s="55">
        <v>5450</v>
      </c>
      <c r="B182" s="236" t="s">
        <v>276</v>
      </c>
      <c r="C182" s="337">
        <v>0</v>
      </c>
      <c r="D182" s="237">
        <f t="shared" si="5"/>
        <v>0</v>
      </c>
      <c r="E182" s="238"/>
    </row>
    <row r="183" spans="1:5" x14ac:dyDescent="0.2">
      <c r="A183" s="55">
        <v>5451</v>
      </c>
      <c r="B183" s="236" t="s">
        <v>275</v>
      </c>
      <c r="C183" s="337">
        <v>0</v>
      </c>
      <c r="D183" s="237">
        <f t="shared" si="5"/>
        <v>0</v>
      </c>
      <c r="E183" s="238"/>
    </row>
    <row r="184" spans="1:5" x14ac:dyDescent="0.2">
      <c r="A184" s="55">
        <v>5452</v>
      </c>
      <c r="B184" s="236" t="s">
        <v>274</v>
      </c>
      <c r="C184" s="337">
        <v>0</v>
      </c>
      <c r="D184" s="237">
        <f t="shared" si="5"/>
        <v>0</v>
      </c>
      <c r="E184" s="238"/>
    </row>
    <row r="185" spans="1:5" x14ac:dyDescent="0.2">
      <c r="A185" s="55">
        <v>5500</v>
      </c>
      <c r="B185" s="236" t="s">
        <v>273</v>
      </c>
      <c r="C185" s="337">
        <v>354173.9</v>
      </c>
      <c r="D185" s="237">
        <f t="shared" si="5"/>
        <v>2.3244722314938147E-2</v>
      </c>
      <c r="E185" s="238"/>
    </row>
    <row r="186" spans="1:5" x14ac:dyDescent="0.2">
      <c r="A186" s="55">
        <v>5510</v>
      </c>
      <c r="B186" s="236" t="s">
        <v>272</v>
      </c>
      <c r="C186" s="337">
        <v>354173.9</v>
      </c>
      <c r="D186" s="237">
        <f>C186/$C$185</f>
        <v>1</v>
      </c>
      <c r="E186" s="238"/>
    </row>
    <row r="187" spans="1:5" x14ac:dyDescent="0.2">
      <c r="A187" s="55">
        <v>5511</v>
      </c>
      <c r="B187" s="236" t="s">
        <v>271</v>
      </c>
      <c r="C187" s="337">
        <v>0</v>
      </c>
      <c r="D187" s="237">
        <f t="shared" si="5"/>
        <v>0</v>
      </c>
      <c r="E187" s="238"/>
    </row>
    <row r="188" spans="1:5" x14ac:dyDescent="0.2">
      <c r="A188" s="55">
        <v>5512</v>
      </c>
      <c r="B188" s="236" t="s">
        <v>270</v>
      </c>
      <c r="C188" s="337">
        <v>0</v>
      </c>
      <c r="D188" s="237">
        <f t="shared" si="5"/>
        <v>0</v>
      </c>
      <c r="E188" s="238"/>
    </row>
    <row r="189" spans="1:5" x14ac:dyDescent="0.2">
      <c r="A189" s="55">
        <v>5513</v>
      </c>
      <c r="B189" s="236" t="s">
        <v>269</v>
      </c>
      <c r="C189" s="337">
        <v>0</v>
      </c>
      <c r="D189" s="237">
        <f t="shared" si="5"/>
        <v>0</v>
      </c>
      <c r="E189" s="238"/>
    </row>
    <row r="190" spans="1:5" x14ac:dyDescent="0.2">
      <c r="A190" s="55">
        <v>5514</v>
      </c>
      <c r="B190" s="236" t="s">
        <v>268</v>
      </c>
      <c r="C190" s="337">
        <v>0</v>
      </c>
      <c r="D190" s="237">
        <f t="shared" si="5"/>
        <v>0</v>
      </c>
      <c r="E190" s="238"/>
    </row>
    <row r="191" spans="1:5" x14ac:dyDescent="0.2">
      <c r="A191" s="55">
        <v>5515</v>
      </c>
      <c r="B191" s="236" t="s">
        <v>267</v>
      </c>
      <c r="C191" s="337">
        <v>338698.9</v>
      </c>
      <c r="D191" s="237">
        <f>+C191/$C$186</f>
        <v>0.95630677472281267</v>
      </c>
      <c r="E191" s="238"/>
    </row>
    <row r="192" spans="1:5" x14ac:dyDescent="0.2">
      <c r="A192" s="55">
        <v>5516</v>
      </c>
      <c r="B192" s="236" t="s">
        <v>266</v>
      </c>
      <c r="C192" s="337">
        <v>0</v>
      </c>
      <c r="D192" s="237">
        <f t="shared" si="5"/>
        <v>0</v>
      </c>
      <c r="E192" s="238"/>
    </row>
    <row r="193" spans="1:5" x14ac:dyDescent="0.2">
      <c r="A193" s="55">
        <v>5517</v>
      </c>
      <c r="B193" s="236" t="s">
        <v>265</v>
      </c>
      <c r="C193" s="337">
        <v>4902.97</v>
      </c>
      <c r="D193" s="237">
        <f t="shared" ref="D193:D194" si="6">+C193/$C$186</f>
        <v>1.3843397268968717E-2</v>
      </c>
      <c r="E193" s="238"/>
    </row>
    <row r="194" spans="1:5" x14ac:dyDescent="0.2">
      <c r="A194" s="55">
        <v>5518</v>
      </c>
      <c r="B194" s="236" t="s">
        <v>264</v>
      </c>
      <c r="C194" s="337">
        <v>10572.03</v>
      </c>
      <c r="D194" s="237">
        <f t="shared" si="6"/>
        <v>2.9849828008218563E-2</v>
      </c>
      <c r="E194" s="238"/>
    </row>
    <row r="195" spans="1:5" x14ac:dyDescent="0.2">
      <c r="A195" s="55">
        <v>5520</v>
      </c>
      <c r="B195" s="236" t="s">
        <v>263</v>
      </c>
      <c r="C195" s="337">
        <v>0</v>
      </c>
      <c r="D195" s="237">
        <f t="shared" si="5"/>
        <v>0</v>
      </c>
      <c r="E195" s="238"/>
    </row>
    <row r="196" spans="1:5" x14ac:dyDescent="0.2">
      <c r="A196" s="55">
        <v>5521</v>
      </c>
      <c r="B196" s="236" t="s">
        <v>262</v>
      </c>
      <c r="C196" s="337">
        <v>0</v>
      </c>
      <c r="D196" s="237">
        <f t="shared" si="5"/>
        <v>0</v>
      </c>
      <c r="E196" s="238"/>
    </row>
    <row r="197" spans="1:5" x14ac:dyDescent="0.2">
      <c r="A197" s="55">
        <v>5522</v>
      </c>
      <c r="B197" s="236" t="s">
        <v>261</v>
      </c>
      <c r="C197" s="337">
        <v>0</v>
      </c>
      <c r="D197" s="237">
        <f t="shared" si="5"/>
        <v>0</v>
      </c>
      <c r="E197" s="238"/>
    </row>
    <row r="198" spans="1:5" x14ac:dyDescent="0.2">
      <c r="A198" s="55">
        <v>5530</v>
      </c>
      <c r="B198" s="236" t="s">
        <v>260</v>
      </c>
      <c r="C198" s="337">
        <v>0</v>
      </c>
      <c r="D198" s="237">
        <f t="shared" si="5"/>
        <v>0</v>
      </c>
      <c r="E198" s="238"/>
    </row>
    <row r="199" spans="1:5" x14ac:dyDescent="0.2">
      <c r="A199" s="55">
        <v>5531</v>
      </c>
      <c r="B199" s="236" t="s">
        <v>259</v>
      </c>
      <c r="C199" s="337">
        <v>0</v>
      </c>
      <c r="D199" s="237">
        <f t="shared" si="5"/>
        <v>0</v>
      </c>
      <c r="E199" s="238"/>
    </row>
    <row r="200" spans="1:5" x14ac:dyDescent="0.2">
      <c r="A200" s="55">
        <v>5532</v>
      </c>
      <c r="B200" s="236" t="s">
        <v>258</v>
      </c>
      <c r="C200" s="337">
        <v>0</v>
      </c>
      <c r="D200" s="237">
        <f t="shared" si="5"/>
        <v>0</v>
      </c>
      <c r="E200" s="238"/>
    </row>
    <row r="201" spans="1:5" x14ac:dyDescent="0.2">
      <c r="A201" s="55">
        <v>5533</v>
      </c>
      <c r="B201" s="236" t="s">
        <v>257</v>
      </c>
      <c r="C201" s="337">
        <v>0</v>
      </c>
      <c r="D201" s="237">
        <f t="shared" si="5"/>
        <v>0</v>
      </c>
      <c r="E201" s="238"/>
    </row>
    <row r="202" spans="1:5" x14ac:dyDescent="0.2">
      <c r="A202" s="55">
        <v>5534</v>
      </c>
      <c r="B202" s="236" t="s">
        <v>256</v>
      </c>
      <c r="C202" s="337">
        <v>0</v>
      </c>
      <c r="D202" s="237">
        <f t="shared" si="5"/>
        <v>0</v>
      </c>
      <c r="E202" s="238"/>
    </row>
    <row r="203" spans="1:5" x14ac:dyDescent="0.2">
      <c r="A203" s="55">
        <v>5535</v>
      </c>
      <c r="B203" s="236" t="s">
        <v>255</v>
      </c>
      <c r="C203" s="337">
        <v>0</v>
      </c>
      <c r="D203" s="237">
        <f t="shared" si="5"/>
        <v>0</v>
      </c>
      <c r="E203" s="238"/>
    </row>
    <row r="204" spans="1:5" x14ac:dyDescent="0.2">
      <c r="A204" s="55">
        <v>5540</v>
      </c>
      <c r="B204" s="236" t="s">
        <v>254</v>
      </c>
      <c r="C204" s="337">
        <v>0</v>
      </c>
      <c r="D204" s="237">
        <f t="shared" si="5"/>
        <v>0</v>
      </c>
      <c r="E204" s="238"/>
    </row>
    <row r="205" spans="1:5" x14ac:dyDescent="0.2">
      <c r="A205" s="55">
        <v>5541</v>
      </c>
      <c r="B205" s="236" t="s">
        <v>254</v>
      </c>
      <c r="C205" s="337">
        <v>0</v>
      </c>
      <c r="D205" s="237">
        <f t="shared" si="5"/>
        <v>0</v>
      </c>
      <c r="E205" s="238"/>
    </row>
    <row r="206" spans="1:5" x14ac:dyDescent="0.2">
      <c r="A206" s="55">
        <v>5550</v>
      </c>
      <c r="B206" s="236" t="s">
        <v>253</v>
      </c>
      <c r="C206" s="337">
        <v>0</v>
      </c>
      <c r="D206" s="237">
        <f t="shared" si="5"/>
        <v>0</v>
      </c>
      <c r="E206" s="238"/>
    </row>
    <row r="207" spans="1:5" x14ac:dyDescent="0.2">
      <c r="A207" s="55">
        <v>5551</v>
      </c>
      <c r="B207" s="236" t="s">
        <v>253</v>
      </c>
      <c r="C207" s="337">
        <v>0</v>
      </c>
      <c r="D207" s="237">
        <f t="shared" si="5"/>
        <v>0</v>
      </c>
      <c r="E207" s="238"/>
    </row>
    <row r="208" spans="1:5" x14ac:dyDescent="0.2">
      <c r="A208" s="55">
        <v>5590</v>
      </c>
      <c r="B208" s="236" t="s">
        <v>252</v>
      </c>
      <c r="C208" s="337">
        <v>0</v>
      </c>
      <c r="D208" s="237">
        <f t="shared" si="5"/>
        <v>0</v>
      </c>
      <c r="E208" s="238"/>
    </row>
    <row r="209" spans="1:5" x14ac:dyDescent="0.2">
      <c r="A209" s="55">
        <v>5591</v>
      </c>
      <c r="B209" s="236" t="s">
        <v>251</v>
      </c>
      <c r="C209" s="337">
        <v>0</v>
      </c>
      <c r="D209" s="237">
        <f t="shared" si="5"/>
        <v>0</v>
      </c>
      <c r="E209" s="238"/>
    </row>
    <row r="210" spans="1:5" x14ac:dyDescent="0.2">
      <c r="A210" s="55">
        <v>5592</v>
      </c>
      <c r="B210" s="236" t="s">
        <v>250</v>
      </c>
      <c r="C210" s="337">
        <v>0</v>
      </c>
      <c r="D210" s="237">
        <f t="shared" si="5"/>
        <v>0</v>
      </c>
      <c r="E210" s="238"/>
    </row>
    <row r="211" spans="1:5" x14ac:dyDescent="0.2">
      <c r="A211" s="55">
        <v>5593</v>
      </c>
      <c r="B211" s="236" t="s">
        <v>249</v>
      </c>
      <c r="C211" s="337">
        <v>0</v>
      </c>
      <c r="D211" s="237">
        <f t="shared" si="5"/>
        <v>0</v>
      </c>
      <c r="E211" s="238"/>
    </row>
    <row r="212" spans="1:5" x14ac:dyDescent="0.2">
      <c r="A212" s="55">
        <v>5594</v>
      </c>
      <c r="B212" s="236" t="s">
        <v>248</v>
      </c>
      <c r="C212" s="337">
        <v>0</v>
      </c>
      <c r="D212" s="237">
        <f t="shared" si="5"/>
        <v>0</v>
      </c>
      <c r="E212" s="238"/>
    </row>
    <row r="213" spans="1:5" x14ac:dyDescent="0.2">
      <c r="A213" s="55">
        <v>5595</v>
      </c>
      <c r="B213" s="236" t="s">
        <v>247</v>
      </c>
      <c r="C213" s="337">
        <v>0</v>
      </c>
      <c r="D213" s="237">
        <f t="shared" si="5"/>
        <v>0</v>
      </c>
      <c r="E213" s="238"/>
    </row>
    <row r="214" spans="1:5" x14ac:dyDescent="0.2">
      <c r="A214" s="55">
        <v>5596</v>
      </c>
      <c r="B214" s="236" t="s">
        <v>246</v>
      </c>
      <c r="C214" s="337">
        <v>0</v>
      </c>
      <c r="D214" s="237">
        <f t="shared" si="5"/>
        <v>0</v>
      </c>
      <c r="E214" s="238"/>
    </row>
    <row r="215" spans="1:5" x14ac:dyDescent="0.2">
      <c r="A215" s="55">
        <v>5597</v>
      </c>
      <c r="B215" s="236" t="s">
        <v>245</v>
      </c>
      <c r="C215" s="337">
        <v>0</v>
      </c>
      <c r="D215" s="237">
        <f t="shared" si="5"/>
        <v>0</v>
      </c>
      <c r="E215" s="238"/>
    </row>
    <row r="216" spans="1:5" x14ac:dyDescent="0.2">
      <c r="A216" s="55">
        <v>5598</v>
      </c>
      <c r="B216" s="236" t="s">
        <v>244</v>
      </c>
      <c r="C216" s="337">
        <v>0</v>
      </c>
      <c r="D216" s="237">
        <f t="shared" si="5"/>
        <v>0</v>
      </c>
      <c r="E216" s="238"/>
    </row>
    <row r="217" spans="1:5" x14ac:dyDescent="0.2">
      <c r="A217" s="55">
        <v>5599</v>
      </c>
      <c r="B217" s="236" t="s">
        <v>243</v>
      </c>
      <c r="C217" s="337">
        <v>0</v>
      </c>
      <c r="D217" s="237">
        <f t="shared" si="5"/>
        <v>0</v>
      </c>
      <c r="E217" s="238"/>
    </row>
    <row r="218" spans="1:5" x14ac:dyDescent="0.2">
      <c r="A218" s="55">
        <v>5600</v>
      </c>
      <c r="B218" s="236" t="s">
        <v>242</v>
      </c>
      <c r="C218" s="337">
        <v>0</v>
      </c>
      <c r="D218" s="237">
        <f t="shared" si="5"/>
        <v>0</v>
      </c>
      <c r="E218" s="238"/>
    </row>
    <row r="219" spans="1:5" x14ac:dyDescent="0.2">
      <c r="A219" s="55">
        <v>5610</v>
      </c>
      <c r="B219" s="236" t="s">
        <v>241</v>
      </c>
      <c r="C219" s="337">
        <v>0</v>
      </c>
      <c r="D219" s="237">
        <f t="shared" si="5"/>
        <v>0</v>
      </c>
      <c r="E219" s="238"/>
    </row>
    <row r="220" spans="1:5" x14ac:dyDescent="0.2">
      <c r="A220" s="55">
        <v>5611</v>
      </c>
      <c r="B220" s="236" t="s">
        <v>240</v>
      </c>
      <c r="C220" s="337">
        <v>0</v>
      </c>
      <c r="D220" s="237">
        <f t="shared" si="5"/>
        <v>0</v>
      </c>
      <c r="E220" s="238"/>
    </row>
    <row r="222" spans="1:5" ht="15" customHeight="1" x14ac:dyDescent="0.2">
      <c r="A222" s="368" t="s">
        <v>239</v>
      </c>
      <c r="B222" s="368"/>
      <c r="C222" s="368"/>
      <c r="D222" s="368"/>
      <c r="E222" s="368"/>
    </row>
  </sheetData>
  <sheetProtection formatCells="0" formatColumns="0" formatRows="0" insertColumns="0" insertRows="0" insertHyperlinks="0" deleteColumns="0" deleteRows="0" sort="0" autoFilter="0" pivotTables="0"/>
  <mergeCells count="6">
    <mergeCell ref="A222:E222"/>
    <mergeCell ref="A1:C1"/>
    <mergeCell ref="A2:C2"/>
    <mergeCell ref="A3:C3"/>
    <mergeCell ref="D49:E49"/>
    <mergeCell ref="D76:E76"/>
  </mergeCells>
  <pageMargins left="0.70866141732283472" right="0.70866141732283472" top="0.74803149606299213" bottom="0.74803149606299213" header="0.31496062992125984" footer="0.31496062992125984"/>
  <pageSetup scale="6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48.140625" style="60" customWidth="1"/>
    <col min="3" max="3" width="22.85546875" style="60" customWidth="1"/>
    <col min="4" max="5" width="16.7109375" style="60" customWidth="1"/>
    <col min="6" max="16384" width="9.140625" style="60"/>
  </cols>
  <sheetData>
    <row r="1" spans="1:5" ht="18.95" customHeight="1" x14ac:dyDescent="0.2">
      <c r="A1" s="358" t="s">
        <v>90</v>
      </c>
      <c r="B1" s="358"/>
      <c r="C1" s="358"/>
      <c r="D1" s="58" t="s">
        <v>97</v>
      </c>
      <c r="E1" s="199">
        <v>2021</v>
      </c>
    </row>
    <row r="2" spans="1:5" ht="18.95" customHeight="1" x14ac:dyDescent="0.2">
      <c r="A2" s="358" t="s">
        <v>438</v>
      </c>
      <c r="B2" s="358"/>
      <c r="C2" s="358"/>
      <c r="D2" s="58" t="s">
        <v>99</v>
      </c>
      <c r="E2" s="199" t="s">
        <v>603</v>
      </c>
    </row>
    <row r="3" spans="1:5" ht="18.95" customHeight="1" x14ac:dyDescent="0.2">
      <c r="A3" s="358" t="s">
        <v>1789</v>
      </c>
      <c r="B3" s="358"/>
      <c r="C3" s="358"/>
      <c r="D3" s="58" t="s">
        <v>100</v>
      </c>
      <c r="E3" s="199">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274" t="s">
        <v>105</v>
      </c>
      <c r="D7" s="63" t="s">
        <v>106</v>
      </c>
      <c r="E7" s="63" t="s">
        <v>217</v>
      </c>
    </row>
    <row r="8" spans="1:5" x14ac:dyDescent="0.2">
      <c r="A8" s="64">
        <v>3110</v>
      </c>
      <c r="B8" s="60" t="s">
        <v>293</v>
      </c>
      <c r="C8" s="234">
        <v>0</v>
      </c>
    </row>
    <row r="9" spans="1:5" x14ac:dyDescent="0.2">
      <c r="A9" s="64">
        <v>3120</v>
      </c>
      <c r="B9" s="60" t="s">
        <v>440</v>
      </c>
      <c r="C9" s="234">
        <v>0</v>
      </c>
    </row>
    <row r="10" spans="1:5" x14ac:dyDescent="0.2">
      <c r="A10" s="64">
        <v>3130</v>
      </c>
      <c r="B10" s="60" t="s">
        <v>441</v>
      </c>
      <c r="C10" s="234">
        <v>0</v>
      </c>
    </row>
    <row r="11" spans="1:5" x14ac:dyDescent="0.2">
      <c r="C11" s="234"/>
    </row>
    <row r="12" spans="1:5" x14ac:dyDescent="0.2">
      <c r="A12" s="62" t="s">
        <v>442</v>
      </c>
      <c r="B12" s="62"/>
      <c r="C12" s="273"/>
      <c r="D12" s="62"/>
      <c r="E12" s="62"/>
    </row>
    <row r="13" spans="1:5" x14ac:dyDescent="0.2">
      <c r="A13" s="63" t="s">
        <v>103</v>
      </c>
      <c r="B13" s="63" t="s">
        <v>104</v>
      </c>
      <c r="C13" s="274" t="s">
        <v>105</v>
      </c>
      <c r="D13" s="63" t="s">
        <v>443</v>
      </c>
      <c r="E13" s="63"/>
    </row>
    <row r="14" spans="1:5" x14ac:dyDescent="0.2">
      <c r="A14" s="64">
        <v>3210</v>
      </c>
      <c r="B14" s="60" t="s">
        <v>444</v>
      </c>
      <c r="C14" s="234">
        <v>797547.12</v>
      </c>
      <c r="D14" s="60" t="s">
        <v>1401</v>
      </c>
    </row>
    <row r="15" spans="1:5" x14ac:dyDescent="0.2">
      <c r="A15" s="64">
        <v>3220</v>
      </c>
      <c r="B15" s="60" t="s">
        <v>445</v>
      </c>
      <c r="C15" s="234">
        <v>44034328.079999998</v>
      </c>
      <c r="D15" s="60" t="s">
        <v>1401</v>
      </c>
    </row>
    <row r="16" spans="1:5" x14ac:dyDescent="0.2">
      <c r="A16" s="64">
        <v>3230</v>
      </c>
      <c r="B16" s="60" t="s">
        <v>446</v>
      </c>
      <c r="C16" s="234">
        <v>0</v>
      </c>
    </row>
    <row r="17" spans="1:3" x14ac:dyDescent="0.2">
      <c r="A17" s="64">
        <v>3231</v>
      </c>
      <c r="B17" s="60" t="s">
        <v>447</v>
      </c>
      <c r="C17" s="234">
        <v>0</v>
      </c>
    </row>
    <row r="18" spans="1:3" x14ac:dyDescent="0.2">
      <c r="A18" s="64">
        <v>3232</v>
      </c>
      <c r="B18" s="60" t="s">
        <v>448</v>
      </c>
      <c r="C18" s="234">
        <v>0</v>
      </c>
    </row>
    <row r="19" spans="1:3" x14ac:dyDescent="0.2">
      <c r="A19" s="64">
        <v>3233</v>
      </c>
      <c r="B19" s="60" t="s">
        <v>449</v>
      </c>
      <c r="C19" s="234">
        <v>0</v>
      </c>
    </row>
    <row r="20" spans="1:3" x14ac:dyDescent="0.2">
      <c r="A20" s="64">
        <v>3239</v>
      </c>
      <c r="B20" s="60" t="s">
        <v>450</v>
      </c>
      <c r="C20" s="234">
        <v>0</v>
      </c>
    </row>
    <row r="21" spans="1:3" x14ac:dyDescent="0.2">
      <c r="A21" s="64">
        <v>3240</v>
      </c>
      <c r="B21" s="60" t="s">
        <v>451</v>
      </c>
      <c r="C21" s="234">
        <v>0</v>
      </c>
    </row>
    <row r="22" spans="1:3" x14ac:dyDescent="0.2">
      <c r="A22" s="64">
        <v>3241</v>
      </c>
      <c r="B22" s="60" t="s">
        <v>452</v>
      </c>
      <c r="C22" s="234">
        <v>0</v>
      </c>
    </row>
    <row r="23" spans="1:3" x14ac:dyDescent="0.2">
      <c r="A23" s="64">
        <v>3242</v>
      </c>
      <c r="B23" s="60" t="s">
        <v>453</v>
      </c>
      <c r="C23" s="234">
        <v>0</v>
      </c>
    </row>
    <row r="24" spans="1:3" x14ac:dyDescent="0.2">
      <c r="A24" s="64">
        <v>3243</v>
      </c>
      <c r="B24" s="60" t="s">
        <v>454</v>
      </c>
      <c r="C24" s="234">
        <v>0</v>
      </c>
    </row>
    <row r="25" spans="1:3" x14ac:dyDescent="0.2">
      <c r="A25" s="64">
        <v>3250</v>
      </c>
      <c r="B25" s="60" t="s">
        <v>455</v>
      </c>
      <c r="C25" s="234">
        <v>0</v>
      </c>
    </row>
    <row r="26" spans="1:3" x14ac:dyDescent="0.2">
      <c r="A26" s="64">
        <v>3251</v>
      </c>
      <c r="B26" s="60" t="s">
        <v>456</v>
      </c>
      <c r="C26" s="234">
        <v>0</v>
      </c>
    </row>
    <row r="27" spans="1:3" x14ac:dyDescent="0.2">
      <c r="A27" s="64">
        <v>3252</v>
      </c>
      <c r="B27" s="60" t="s">
        <v>457</v>
      </c>
      <c r="C27" s="234">
        <v>0</v>
      </c>
    </row>
    <row r="29" spans="1:3" x14ac:dyDescent="0.2">
      <c r="B29" s="41" t="s">
        <v>239</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1"/>
  <sheetViews>
    <sheetView showGridLines="0" zoomScaleNormal="100" zoomScaleSheetLayoutView="100" workbookViewId="0">
      <selection activeCell="B20" sqref="B20"/>
    </sheetView>
  </sheetViews>
  <sheetFormatPr baseColWidth="10" defaultColWidth="9.140625" defaultRowHeight="11.25" x14ac:dyDescent="0.2"/>
  <cols>
    <col min="1" max="1" width="10" style="41" customWidth="1"/>
    <col min="2" max="2" width="69.28515625" style="41" customWidth="1"/>
    <col min="3" max="3" width="13.7109375" style="41" customWidth="1"/>
    <col min="4" max="4" width="32.140625" style="117" customWidth="1"/>
    <col min="5" max="5" width="12.42578125" style="41" customWidth="1"/>
    <col min="6" max="16384" width="9.140625" style="41"/>
  </cols>
  <sheetData>
    <row r="1" spans="1:8" s="57" customFormat="1" ht="18.95" customHeight="1" x14ac:dyDescent="0.25">
      <c r="A1" s="354" t="s">
        <v>605</v>
      </c>
      <c r="B1" s="354"/>
      <c r="C1" s="354"/>
      <c r="D1" s="121" t="s">
        <v>97</v>
      </c>
      <c r="E1" s="37">
        <v>2021</v>
      </c>
    </row>
    <row r="2" spans="1:8" s="38" customFormat="1" ht="18.95" customHeight="1" x14ac:dyDescent="0.25">
      <c r="A2" s="354" t="s">
        <v>437</v>
      </c>
      <c r="B2" s="354"/>
      <c r="C2" s="354"/>
      <c r="D2" s="121" t="s">
        <v>99</v>
      </c>
      <c r="E2" s="37" t="s">
        <v>603</v>
      </c>
    </row>
    <row r="3" spans="1:8" s="38" customFormat="1" ht="18.95" customHeight="1" x14ac:dyDescent="0.25">
      <c r="A3" s="354" t="s">
        <v>606</v>
      </c>
      <c r="B3" s="354"/>
      <c r="C3" s="354"/>
      <c r="D3" s="121" t="s">
        <v>100</v>
      </c>
      <c r="E3" s="37">
        <v>4</v>
      </c>
    </row>
    <row r="4" spans="1:8" x14ac:dyDescent="0.2">
      <c r="A4" s="39" t="s">
        <v>101</v>
      </c>
      <c r="B4" s="40"/>
      <c r="C4" s="40"/>
      <c r="D4" s="122"/>
      <c r="E4" s="40"/>
    </row>
    <row r="6" spans="1:8" x14ac:dyDescent="0.2">
      <c r="A6" s="53" t="s">
        <v>436</v>
      </c>
      <c r="B6" s="53"/>
      <c r="C6" s="53"/>
      <c r="D6" s="123"/>
      <c r="E6" s="53"/>
    </row>
    <row r="7" spans="1:8" x14ac:dyDescent="0.2">
      <c r="A7" s="52" t="s">
        <v>103</v>
      </c>
      <c r="B7" s="52" t="s">
        <v>104</v>
      </c>
      <c r="C7" s="52" t="s">
        <v>105</v>
      </c>
      <c r="D7" s="124" t="s">
        <v>388</v>
      </c>
      <c r="E7" s="52"/>
    </row>
    <row r="8" spans="1:8" ht="33.75" x14ac:dyDescent="0.2">
      <c r="A8" s="55">
        <v>4100</v>
      </c>
      <c r="B8" s="48" t="s">
        <v>435</v>
      </c>
      <c r="C8" s="277">
        <v>49409246.770000003</v>
      </c>
      <c r="D8" s="125" t="s">
        <v>607</v>
      </c>
      <c r="E8" s="126"/>
      <c r="G8" s="127"/>
      <c r="H8" s="127"/>
    </row>
    <row r="9" spans="1:8" x14ac:dyDescent="0.2">
      <c r="A9" s="55">
        <v>4110</v>
      </c>
      <c r="B9" s="48" t="s">
        <v>434</v>
      </c>
      <c r="C9" s="277">
        <v>0</v>
      </c>
      <c r="D9" s="56"/>
      <c r="E9" s="54"/>
    </row>
    <row r="10" spans="1:8" x14ac:dyDescent="0.2">
      <c r="A10" s="55">
        <v>4111</v>
      </c>
      <c r="B10" s="48" t="s">
        <v>433</v>
      </c>
      <c r="C10" s="277">
        <v>0</v>
      </c>
      <c r="D10" s="56"/>
      <c r="E10" s="54"/>
    </row>
    <row r="11" spans="1:8" x14ac:dyDescent="0.2">
      <c r="A11" s="55">
        <v>4112</v>
      </c>
      <c r="B11" s="48" t="s">
        <v>432</v>
      </c>
      <c r="C11" s="277">
        <v>0</v>
      </c>
      <c r="D11" s="56"/>
      <c r="E11" s="54"/>
    </row>
    <row r="12" spans="1:8" x14ac:dyDescent="0.2">
      <c r="A12" s="55">
        <v>4113</v>
      </c>
      <c r="B12" s="48" t="s">
        <v>431</v>
      </c>
      <c r="C12" s="277">
        <v>0</v>
      </c>
      <c r="D12" s="56"/>
      <c r="E12" s="54"/>
    </row>
    <row r="13" spans="1:8" x14ac:dyDescent="0.2">
      <c r="A13" s="55">
        <v>4114</v>
      </c>
      <c r="B13" s="48" t="s">
        <v>430</v>
      </c>
      <c r="C13" s="277">
        <v>0</v>
      </c>
      <c r="D13" s="56"/>
      <c r="E13" s="54"/>
    </row>
    <row r="14" spans="1:8" x14ac:dyDescent="0.2">
      <c r="A14" s="55">
        <v>4115</v>
      </c>
      <c r="B14" s="48" t="s">
        <v>429</v>
      </c>
      <c r="C14" s="277">
        <v>0</v>
      </c>
      <c r="D14" s="56"/>
      <c r="E14" s="54"/>
    </row>
    <row r="15" spans="1:8" x14ac:dyDescent="0.2">
      <c r="A15" s="55">
        <v>4116</v>
      </c>
      <c r="B15" s="48" t="s">
        <v>428</v>
      </c>
      <c r="C15" s="277">
        <v>0</v>
      </c>
      <c r="D15" s="56"/>
      <c r="E15" s="54"/>
    </row>
    <row r="16" spans="1:8" x14ac:dyDescent="0.2">
      <c r="A16" s="55">
        <v>4117</v>
      </c>
      <c r="B16" s="48" t="s">
        <v>427</v>
      </c>
      <c r="C16" s="277">
        <v>0</v>
      </c>
      <c r="D16" s="56"/>
      <c r="E16" s="54"/>
    </row>
    <row r="17" spans="1:5" ht="22.5" x14ac:dyDescent="0.2">
      <c r="A17" s="55">
        <v>4118</v>
      </c>
      <c r="B17" s="56" t="s">
        <v>426</v>
      </c>
      <c r="C17" s="277">
        <v>0</v>
      </c>
      <c r="D17" s="56"/>
      <c r="E17" s="54"/>
    </row>
    <row r="18" spans="1:5" x14ac:dyDescent="0.2">
      <c r="A18" s="55">
        <v>4119</v>
      </c>
      <c r="B18" s="48" t="s">
        <v>425</v>
      </c>
      <c r="C18" s="277">
        <v>0</v>
      </c>
      <c r="D18" s="56"/>
      <c r="E18" s="54"/>
    </row>
    <row r="19" spans="1:5" x14ac:dyDescent="0.2">
      <c r="A19" s="55">
        <v>4120</v>
      </c>
      <c r="B19" s="48" t="s">
        <v>424</v>
      </c>
      <c r="C19" s="277">
        <v>0</v>
      </c>
      <c r="D19" s="56"/>
      <c r="E19" s="54"/>
    </row>
    <row r="20" spans="1:5" x14ac:dyDescent="0.2">
      <c r="A20" s="55">
        <v>4121</v>
      </c>
      <c r="B20" s="48" t="s">
        <v>423</v>
      </c>
      <c r="C20" s="277">
        <v>0</v>
      </c>
      <c r="D20" s="56"/>
      <c r="E20" s="54"/>
    </row>
    <row r="21" spans="1:5" x14ac:dyDescent="0.2">
      <c r="A21" s="55">
        <v>4122</v>
      </c>
      <c r="B21" s="48" t="s">
        <v>422</v>
      </c>
      <c r="C21" s="277">
        <v>0</v>
      </c>
      <c r="D21" s="56"/>
      <c r="E21" s="54"/>
    </row>
    <row r="22" spans="1:5" x14ac:dyDescent="0.2">
      <c r="A22" s="55">
        <v>4123</v>
      </c>
      <c r="B22" s="48" t="s">
        <v>421</v>
      </c>
      <c r="C22" s="277">
        <v>0</v>
      </c>
      <c r="D22" s="56"/>
      <c r="E22" s="54"/>
    </row>
    <row r="23" spans="1:5" x14ac:dyDescent="0.2">
      <c r="A23" s="55">
        <v>4124</v>
      </c>
      <c r="B23" s="48" t="s">
        <v>420</v>
      </c>
      <c r="C23" s="277">
        <v>0</v>
      </c>
      <c r="D23" s="56"/>
      <c r="E23" s="54"/>
    </row>
    <row r="24" spans="1:5" x14ac:dyDescent="0.2">
      <c r="A24" s="55">
        <v>4129</v>
      </c>
      <c r="B24" s="48" t="s">
        <v>419</v>
      </c>
      <c r="C24" s="277">
        <v>0</v>
      </c>
      <c r="D24" s="56"/>
      <c r="E24" s="54"/>
    </row>
    <row r="25" spans="1:5" x14ac:dyDescent="0.2">
      <c r="A25" s="55">
        <v>4130</v>
      </c>
      <c r="B25" s="48" t="s">
        <v>418</v>
      </c>
      <c r="C25" s="277">
        <v>0</v>
      </c>
      <c r="D25" s="56"/>
      <c r="E25" s="54"/>
    </row>
    <row r="26" spans="1:5" x14ac:dyDescent="0.2">
      <c r="A26" s="55">
        <v>4131</v>
      </c>
      <c r="B26" s="48" t="s">
        <v>417</v>
      </c>
      <c r="C26" s="277">
        <v>0</v>
      </c>
      <c r="D26" s="56"/>
      <c r="E26" s="54"/>
    </row>
    <row r="27" spans="1:5" ht="22.5" x14ac:dyDescent="0.2">
      <c r="A27" s="55">
        <v>4132</v>
      </c>
      <c r="B27" s="56" t="s">
        <v>416</v>
      </c>
      <c r="C27" s="277">
        <v>0</v>
      </c>
      <c r="D27" s="56"/>
      <c r="E27" s="54"/>
    </row>
    <row r="28" spans="1:5" x14ac:dyDescent="0.2">
      <c r="A28" s="55">
        <v>4140</v>
      </c>
      <c r="B28" s="48" t="s">
        <v>415</v>
      </c>
      <c r="C28" s="277">
        <v>0</v>
      </c>
      <c r="D28" s="56"/>
      <c r="E28" s="54"/>
    </row>
    <row r="29" spans="1:5" x14ac:dyDescent="0.2">
      <c r="A29" s="55">
        <v>4141</v>
      </c>
      <c r="B29" s="48" t="s">
        <v>414</v>
      </c>
      <c r="C29" s="277">
        <v>0</v>
      </c>
      <c r="D29" s="56"/>
      <c r="E29" s="54"/>
    </row>
    <row r="30" spans="1:5" x14ac:dyDescent="0.2">
      <c r="A30" s="55">
        <v>4143</v>
      </c>
      <c r="B30" s="48" t="s">
        <v>413</v>
      </c>
      <c r="C30" s="277">
        <v>0</v>
      </c>
      <c r="D30" s="56"/>
      <c r="E30" s="54"/>
    </row>
    <row r="31" spans="1:5" x14ac:dyDescent="0.2">
      <c r="A31" s="55">
        <v>4144</v>
      </c>
      <c r="B31" s="48" t="s">
        <v>412</v>
      </c>
      <c r="C31" s="277">
        <v>0</v>
      </c>
      <c r="D31" s="56"/>
      <c r="E31" s="54"/>
    </row>
    <row r="32" spans="1:5" ht="22.5" x14ac:dyDescent="0.2">
      <c r="A32" s="55">
        <v>4145</v>
      </c>
      <c r="B32" s="56" t="s">
        <v>411</v>
      </c>
      <c r="C32" s="277">
        <v>0</v>
      </c>
      <c r="D32" s="56"/>
      <c r="E32" s="54"/>
    </row>
    <row r="33" spans="1:5" x14ac:dyDescent="0.2">
      <c r="A33" s="55">
        <v>4149</v>
      </c>
      <c r="B33" s="48" t="s">
        <v>410</v>
      </c>
      <c r="C33" s="277">
        <v>0</v>
      </c>
      <c r="D33" s="56"/>
      <c r="E33" s="54"/>
    </row>
    <row r="34" spans="1:5" x14ac:dyDescent="0.2">
      <c r="A34" s="55">
        <v>4150</v>
      </c>
      <c r="B34" s="48" t="s">
        <v>409</v>
      </c>
      <c r="C34" s="277">
        <v>0</v>
      </c>
      <c r="D34" s="56"/>
      <c r="E34" s="54"/>
    </row>
    <row r="35" spans="1:5" x14ac:dyDescent="0.2">
      <c r="A35" s="55">
        <v>4151</v>
      </c>
      <c r="B35" s="48" t="s">
        <v>409</v>
      </c>
      <c r="C35" s="277">
        <v>0</v>
      </c>
      <c r="D35" s="56"/>
      <c r="E35" s="54"/>
    </row>
    <row r="36" spans="1:5" ht="22.5" x14ac:dyDescent="0.2">
      <c r="A36" s="55">
        <v>4154</v>
      </c>
      <c r="B36" s="56" t="s">
        <v>408</v>
      </c>
      <c r="C36" s="277">
        <v>0</v>
      </c>
      <c r="D36" s="56"/>
      <c r="E36" s="54"/>
    </row>
    <row r="37" spans="1:5" x14ac:dyDescent="0.2">
      <c r="A37" s="55">
        <v>4160</v>
      </c>
      <c r="B37" s="48" t="s">
        <v>407</v>
      </c>
      <c r="C37" s="277">
        <v>0</v>
      </c>
      <c r="D37" s="56"/>
      <c r="E37" s="54"/>
    </row>
    <row r="38" spans="1:5" x14ac:dyDescent="0.2">
      <c r="A38" s="55">
        <v>4161</v>
      </c>
      <c r="B38" s="48" t="s">
        <v>406</v>
      </c>
      <c r="C38" s="277">
        <v>0</v>
      </c>
      <c r="D38" s="56"/>
      <c r="E38" s="54"/>
    </row>
    <row r="39" spans="1:5" x14ac:dyDescent="0.2">
      <c r="A39" s="55">
        <v>4162</v>
      </c>
      <c r="B39" s="48" t="s">
        <v>405</v>
      </c>
      <c r="C39" s="277">
        <v>0</v>
      </c>
      <c r="D39" s="56"/>
      <c r="E39" s="54"/>
    </row>
    <row r="40" spans="1:5" x14ac:dyDescent="0.2">
      <c r="A40" s="55">
        <v>4163</v>
      </c>
      <c r="B40" s="48" t="s">
        <v>404</v>
      </c>
      <c r="C40" s="277">
        <v>0</v>
      </c>
      <c r="D40" s="56"/>
      <c r="E40" s="54"/>
    </row>
    <row r="41" spans="1:5" x14ac:dyDescent="0.2">
      <c r="A41" s="55">
        <v>4164</v>
      </c>
      <c r="B41" s="48" t="s">
        <v>403</v>
      </c>
      <c r="C41" s="277">
        <v>0</v>
      </c>
      <c r="D41" s="56"/>
      <c r="E41" s="54"/>
    </row>
    <row r="42" spans="1:5" x14ac:dyDescent="0.2">
      <c r="A42" s="55">
        <v>4165</v>
      </c>
      <c r="B42" s="48" t="s">
        <v>402</v>
      </c>
      <c r="C42" s="277">
        <v>0</v>
      </c>
      <c r="D42" s="56"/>
      <c r="E42" s="54"/>
    </row>
    <row r="43" spans="1:5" ht="22.5" x14ac:dyDescent="0.2">
      <c r="A43" s="55">
        <v>4166</v>
      </c>
      <c r="B43" s="56" t="s">
        <v>401</v>
      </c>
      <c r="C43" s="277">
        <v>0</v>
      </c>
      <c r="D43" s="56"/>
      <c r="E43" s="54"/>
    </row>
    <row r="44" spans="1:5" x14ac:dyDescent="0.2">
      <c r="A44" s="55">
        <v>4168</v>
      </c>
      <c r="B44" s="48" t="s">
        <v>400</v>
      </c>
      <c r="C44" s="277">
        <v>0</v>
      </c>
      <c r="D44" s="56"/>
      <c r="E44" s="54"/>
    </row>
    <row r="45" spans="1:5" x14ac:dyDescent="0.2">
      <c r="A45" s="55">
        <v>4169</v>
      </c>
      <c r="B45" s="48" t="s">
        <v>399</v>
      </c>
      <c r="C45" s="277">
        <v>0</v>
      </c>
      <c r="D45" s="56"/>
      <c r="E45" s="54"/>
    </row>
    <row r="46" spans="1:5" ht="33.75" x14ac:dyDescent="0.2">
      <c r="A46" s="55">
        <v>4170</v>
      </c>
      <c r="B46" s="48" t="s">
        <v>398</v>
      </c>
      <c r="C46" s="277">
        <v>49409246.770000003</v>
      </c>
      <c r="D46" s="125" t="s">
        <v>607</v>
      </c>
      <c r="E46" s="54"/>
    </row>
    <row r="47" spans="1:5" x14ac:dyDescent="0.2">
      <c r="A47" s="55">
        <v>4171</v>
      </c>
      <c r="B47" s="48" t="s">
        <v>397</v>
      </c>
      <c r="C47" s="277">
        <v>0</v>
      </c>
      <c r="D47" s="56"/>
      <c r="E47" s="54"/>
    </row>
    <row r="48" spans="1:5" x14ac:dyDescent="0.2">
      <c r="A48" s="55">
        <v>4172</v>
      </c>
      <c r="B48" s="48" t="s">
        <v>396</v>
      </c>
      <c r="C48" s="277">
        <v>0</v>
      </c>
      <c r="D48" s="56"/>
      <c r="E48" s="54"/>
    </row>
    <row r="49" spans="1:5" ht="33.75" x14ac:dyDescent="0.2">
      <c r="A49" s="55">
        <v>4173</v>
      </c>
      <c r="B49" s="56" t="s">
        <v>395</v>
      </c>
      <c r="C49" s="277">
        <v>49409246.770000003</v>
      </c>
      <c r="D49" s="125" t="s">
        <v>607</v>
      </c>
      <c r="E49" s="54"/>
    </row>
    <row r="50" spans="1:5" ht="22.5" x14ac:dyDescent="0.2">
      <c r="A50" s="55">
        <v>4174</v>
      </c>
      <c r="B50" s="56" t="s">
        <v>394</v>
      </c>
      <c r="C50" s="277">
        <v>0</v>
      </c>
      <c r="D50" s="56"/>
      <c r="E50" s="54"/>
    </row>
    <row r="51" spans="1:5" ht="22.5" x14ac:dyDescent="0.2">
      <c r="A51" s="55">
        <v>4175</v>
      </c>
      <c r="B51" s="56" t="s">
        <v>393</v>
      </c>
      <c r="C51" s="277">
        <v>0</v>
      </c>
      <c r="D51" s="56"/>
      <c r="E51" s="54"/>
    </row>
    <row r="52" spans="1:5" ht="22.5" x14ac:dyDescent="0.2">
      <c r="A52" s="55">
        <v>4176</v>
      </c>
      <c r="B52" s="56" t="s">
        <v>392</v>
      </c>
      <c r="C52" s="277">
        <v>0</v>
      </c>
      <c r="D52" s="56"/>
      <c r="E52" s="54"/>
    </row>
    <row r="53" spans="1:5" ht="22.5" x14ac:dyDescent="0.2">
      <c r="A53" s="55">
        <v>4177</v>
      </c>
      <c r="B53" s="56" t="s">
        <v>391</v>
      </c>
      <c r="C53" s="277">
        <v>0</v>
      </c>
      <c r="D53" s="56"/>
      <c r="E53" s="54"/>
    </row>
    <row r="54" spans="1:5" ht="22.5" x14ac:dyDescent="0.2">
      <c r="A54" s="55">
        <v>4178</v>
      </c>
      <c r="B54" s="56" t="s">
        <v>390</v>
      </c>
      <c r="C54" s="277">
        <v>0</v>
      </c>
      <c r="D54" s="56"/>
      <c r="E54" s="54"/>
    </row>
    <row r="55" spans="1:5" x14ac:dyDescent="0.2">
      <c r="A55" s="55"/>
      <c r="B55" s="56"/>
      <c r="C55" s="277"/>
      <c r="D55" s="56"/>
      <c r="E55" s="54"/>
    </row>
    <row r="56" spans="1:5" x14ac:dyDescent="0.2">
      <c r="A56" s="53" t="s">
        <v>389</v>
      </c>
      <c r="B56" s="53"/>
      <c r="C56" s="53"/>
      <c r="D56" s="123"/>
      <c r="E56" s="53"/>
    </row>
    <row r="57" spans="1:5" x14ac:dyDescent="0.2">
      <c r="A57" s="52" t="s">
        <v>103</v>
      </c>
      <c r="B57" s="52" t="s">
        <v>104</v>
      </c>
      <c r="C57" s="52" t="s">
        <v>105</v>
      </c>
      <c r="D57" s="124" t="s">
        <v>388</v>
      </c>
      <c r="E57" s="52"/>
    </row>
    <row r="58" spans="1:5" ht="33.75" x14ac:dyDescent="0.2">
      <c r="A58" s="55">
        <v>4200</v>
      </c>
      <c r="B58" s="56" t="s">
        <v>387</v>
      </c>
      <c r="C58" s="277">
        <v>46761527.75</v>
      </c>
      <c r="D58" s="56" t="s">
        <v>608</v>
      </c>
      <c r="E58" s="54"/>
    </row>
    <row r="59" spans="1:5" ht="22.5" x14ac:dyDescent="0.2">
      <c r="A59" s="55">
        <v>4210</v>
      </c>
      <c r="B59" s="56" t="s">
        <v>386</v>
      </c>
      <c r="C59" s="277">
        <v>0</v>
      </c>
      <c r="D59" s="56"/>
      <c r="E59" s="54"/>
    </row>
    <row r="60" spans="1:5" x14ac:dyDescent="0.2">
      <c r="A60" s="55">
        <v>4211</v>
      </c>
      <c r="B60" s="48" t="s">
        <v>296</v>
      </c>
      <c r="C60" s="277">
        <v>0</v>
      </c>
      <c r="D60" s="56"/>
      <c r="E60" s="54"/>
    </row>
    <row r="61" spans="1:5" x14ac:dyDescent="0.2">
      <c r="A61" s="55">
        <v>4212</v>
      </c>
      <c r="B61" s="48" t="s">
        <v>293</v>
      </c>
      <c r="C61" s="277">
        <v>0</v>
      </c>
      <c r="D61" s="56"/>
      <c r="E61" s="54"/>
    </row>
    <row r="62" spans="1:5" x14ac:dyDescent="0.2">
      <c r="A62" s="55">
        <v>4213</v>
      </c>
      <c r="B62" s="48" t="s">
        <v>290</v>
      </c>
      <c r="C62" s="277">
        <v>0</v>
      </c>
      <c r="D62" s="56"/>
      <c r="E62" s="54"/>
    </row>
    <row r="63" spans="1:5" x14ac:dyDescent="0.2">
      <c r="A63" s="55">
        <v>4214</v>
      </c>
      <c r="B63" s="48" t="s">
        <v>385</v>
      </c>
      <c r="C63" s="277">
        <v>0</v>
      </c>
      <c r="D63" s="56"/>
      <c r="E63" s="54"/>
    </row>
    <row r="64" spans="1:5" x14ac:dyDescent="0.2">
      <c r="A64" s="55">
        <v>4215</v>
      </c>
      <c r="B64" s="48" t="s">
        <v>384</v>
      </c>
      <c r="C64" s="277">
        <v>0</v>
      </c>
      <c r="D64" s="56"/>
      <c r="E64" s="54"/>
    </row>
    <row r="65" spans="1:5" ht="33.75" x14ac:dyDescent="0.2">
      <c r="A65" s="55">
        <v>4220</v>
      </c>
      <c r="B65" s="48" t="s">
        <v>383</v>
      </c>
      <c r="C65" s="277">
        <v>46761527.75</v>
      </c>
      <c r="D65" s="56" t="s">
        <v>608</v>
      </c>
      <c r="E65" s="54"/>
    </row>
    <row r="66" spans="1:5" ht="33.75" x14ac:dyDescent="0.2">
      <c r="A66" s="55">
        <v>4221</v>
      </c>
      <c r="B66" s="48" t="s">
        <v>382</v>
      </c>
      <c r="C66" s="277">
        <v>46761527.75</v>
      </c>
      <c r="D66" s="56" t="s">
        <v>608</v>
      </c>
      <c r="E66" s="54"/>
    </row>
    <row r="67" spans="1:5" x14ac:dyDescent="0.2">
      <c r="A67" s="55">
        <v>4223</v>
      </c>
      <c r="B67" s="48" t="s">
        <v>323</v>
      </c>
      <c r="C67" s="277">
        <v>0</v>
      </c>
      <c r="D67" s="56"/>
      <c r="E67" s="54"/>
    </row>
    <row r="68" spans="1:5" x14ac:dyDescent="0.2">
      <c r="A68" s="55">
        <v>4225</v>
      </c>
      <c r="B68" s="48" t="s">
        <v>315</v>
      </c>
      <c r="C68" s="277">
        <v>0</v>
      </c>
      <c r="D68" s="56"/>
      <c r="E68" s="54"/>
    </row>
    <row r="69" spans="1:5" x14ac:dyDescent="0.2">
      <c r="A69" s="55">
        <v>4227</v>
      </c>
      <c r="B69" s="48" t="s">
        <v>381</v>
      </c>
      <c r="C69" s="277">
        <v>0</v>
      </c>
      <c r="D69" s="56"/>
      <c r="E69" s="54"/>
    </row>
    <row r="70" spans="1:5" x14ac:dyDescent="0.2">
      <c r="A70" s="54"/>
      <c r="B70" s="54"/>
      <c r="C70" s="54"/>
      <c r="D70" s="128"/>
      <c r="E70" s="54"/>
    </row>
    <row r="71" spans="1:5" x14ac:dyDescent="0.2">
      <c r="A71" s="53" t="s">
        <v>380</v>
      </c>
      <c r="B71" s="53"/>
      <c r="C71" s="53"/>
      <c r="D71" s="123"/>
      <c r="E71" s="53"/>
    </row>
    <row r="72" spans="1:5" x14ac:dyDescent="0.2">
      <c r="A72" s="52" t="s">
        <v>103</v>
      </c>
      <c r="B72" s="52" t="s">
        <v>104</v>
      </c>
      <c r="C72" s="52" t="s">
        <v>105</v>
      </c>
      <c r="D72" s="124" t="s">
        <v>217</v>
      </c>
      <c r="E72" s="52" t="s">
        <v>120</v>
      </c>
    </row>
    <row r="73" spans="1:5" x14ac:dyDescent="0.2">
      <c r="A73" s="51">
        <v>4300</v>
      </c>
      <c r="B73" s="48" t="s">
        <v>379</v>
      </c>
      <c r="C73" s="277">
        <v>434892.92</v>
      </c>
      <c r="D73" s="125"/>
      <c r="E73" s="48"/>
    </row>
    <row r="74" spans="1:5" x14ac:dyDescent="0.2">
      <c r="A74" s="51">
        <v>4310</v>
      </c>
      <c r="B74" s="48" t="s">
        <v>378</v>
      </c>
      <c r="C74" s="277">
        <v>434892.92</v>
      </c>
      <c r="D74" s="125"/>
      <c r="E74" s="48"/>
    </row>
    <row r="75" spans="1:5" x14ac:dyDescent="0.2">
      <c r="A75" s="51">
        <v>4311</v>
      </c>
      <c r="B75" s="48" t="s">
        <v>377</v>
      </c>
      <c r="C75" s="277">
        <v>434892.92</v>
      </c>
      <c r="D75" s="125"/>
      <c r="E75" s="48"/>
    </row>
    <row r="76" spans="1:5" x14ac:dyDescent="0.2">
      <c r="A76" s="51">
        <v>4319</v>
      </c>
      <c r="B76" s="48" t="s">
        <v>376</v>
      </c>
      <c r="C76" s="277">
        <v>0</v>
      </c>
      <c r="D76" s="56"/>
      <c r="E76" s="48"/>
    </row>
    <row r="77" spans="1:5" x14ac:dyDescent="0.2">
      <c r="A77" s="51">
        <v>4320</v>
      </c>
      <c r="B77" s="48" t="s">
        <v>375</v>
      </c>
      <c r="C77" s="277">
        <v>0</v>
      </c>
      <c r="D77" s="129"/>
      <c r="E77" s="48"/>
    </row>
    <row r="78" spans="1:5" x14ac:dyDescent="0.2">
      <c r="A78" s="51">
        <v>4321</v>
      </c>
      <c r="B78" s="48" t="s">
        <v>374</v>
      </c>
      <c r="C78" s="277">
        <v>0</v>
      </c>
      <c r="D78" s="56"/>
      <c r="E78" s="48"/>
    </row>
    <row r="79" spans="1:5" x14ac:dyDescent="0.2">
      <c r="A79" s="51">
        <v>4322</v>
      </c>
      <c r="B79" s="48" t="s">
        <v>373</v>
      </c>
      <c r="C79" s="277">
        <v>0</v>
      </c>
      <c r="D79" s="56"/>
      <c r="E79" s="48"/>
    </row>
    <row r="80" spans="1:5" x14ac:dyDescent="0.2">
      <c r="A80" s="51">
        <v>4323</v>
      </c>
      <c r="B80" s="48" t="s">
        <v>372</v>
      </c>
      <c r="C80" s="277">
        <v>0</v>
      </c>
      <c r="D80" s="56"/>
      <c r="E80" s="48"/>
    </row>
    <row r="81" spans="1:5" x14ac:dyDescent="0.2">
      <c r="A81" s="51">
        <v>4324</v>
      </c>
      <c r="B81" s="48" t="s">
        <v>371</v>
      </c>
      <c r="C81" s="277">
        <v>0</v>
      </c>
      <c r="D81" s="56"/>
      <c r="E81" s="48"/>
    </row>
    <row r="82" spans="1:5" x14ac:dyDescent="0.2">
      <c r="A82" s="51">
        <v>4325</v>
      </c>
      <c r="B82" s="48" t="s">
        <v>370</v>
      </c>
      <c r="C82" s="277">
        <v>0</v>
      </c>
      <c r="D82" s="56"/>
      <c r="E82" s="48"/>
    </row>
    <row r="83" spans="1:5" x14ac:dyDescent="0.2">
      <c r="A83" s="51">
        <v>4330</v>
      </c>
      <c r="B83" s="48" t="s">
        <v>369</v>
      </c>
      <c r="C83" s="277">
        <v>0</v>
      </c>
      <c r="D83" s="56"/>
      <c r="E83" s="48"/>
    </row>
    <row r="84" spans="1:5" x14ac:dyDescent="0.2">
      <c r="A84" s="51">
        <v>4331</v>
      </c>
      <c r="B84" s="48" t="s">
        <v>369</v>
      </c>
      <c r="C84" s="277">
        <v>0</v>
      </c>
      <c r="D84" s="56"/>
      <c r="E84" s="48"/>
    </row>
    <row r="85" spans="1:5" x14ac:dyDescent="0.2">
      <c r="A85" s="51">
        <v>4340</v>
      </c>
      <c r="B85" s="48" t="s">
        <v>368</v>
      </c>
      <c r="C85" s="277">
        <v>0</v>
      </c>
      <c r="D85" s="56"/>
      <c r="E85" s="48"/>
    </row>
    <row r="86" spans="1:5" x14ac:dyDescent="0.2">
      <c r="A86" s="51">
        <v>4341</v>
      </c>
      <c r="B86" s="48" t="s">
        <v>368</v>
      </c>
      <c r="C86" s="277">
        <v>0</v>
      </c>
      <c r="D86" s="56"/>
      <c r="E86" s="48"/>
    </row>
    <row r="87" spans="1:5" x14ac:dyDescent="0.2">
      <c r="A87" s="51">
        <v>4390</v>
      </c>
      <c r="B87" s="48" t="s">
        <v>362</v>
      </c>
      <c r="C87" s="277">
        <v>0</v>
      </c>
      <c r="D87" s="56"/>
      <c r="E87" s="48"/>
    </row>
    <row r="88" spans="1:5" x14ac:dyDescent="0.2">
      <c r="A88" s="51">
        <v>4392</v>
      </c>
      <c r="B88" s="48" t="s">
        <v>367</v>
      </c>
      <c r="C88" s="277">
        <v>0</v>
      </c>
      <c r="D88" s="56"/>
      <c r="E88" s="48"/>
    </row>
    <row r="89" spans="1:5" x14ac:dyDescent="0.2">
      <c r="A89" s="51">
        <v>4393</v>
      </c>
      <c r="B89" s="48" t="s">
        <v>366</v>
      </c>
      <c r="C89" s="277">
        <v>0</v>
      </c>
      <c r="D89" s="56"/>
      <c r="E89" s="48"/>
    </row>
    <row r="90" spans="1:5" x14ac:dyDescent="0.2">
      <c r="A90" s="51">
        <v>4394</v>
      </c>
      <c r="B90" s="48" t="s">
        <v>365</v>
      </c>
      <c r="C90" s="277">
        <v>0</v>
      </c>
      <c r="D90" s="56"/>
      <c r="E90" s="48"/>
    </row>
    <row r="91" spans="1:5" x14ac:dyDescent="0.2">
      <c r="A91" s="51">
        <v>4395</v>
      </c>
      <c r="B91" s="48" t="s">
        <v>246</v>
      </c>
      <c r="C91" s="277">
        <v>0</v>
      </c>
      <c r="D91" s="56"/>
      <c r="E91" s="48"/>
    </row>
    <row r="92" spans="1:5" x14ac:dyDescent="0.2">
      <c r="A92" s="51">
        <v>4396</v>
      </c>
      <c r="B92" s="48" t="s">
        <v>364</v>
      </c>
      <c r="C92" s="277">
        <v>0</v>
      </c>
      <c r="D92" s="56"/>
      <c r="E92" s="48"/>
    </row>
    <row r="93" spans="1:5" x14ac:dyDescent="0.2">
      <c r="A93" s="51">
        <v>4397</v>
      </c>
      <c r="B93" s="48" t="s">
        <v>363</v>
      </c>
      <c r="C93" s="277">
        <v>0</v>
      </c>
      <c r="D93" s="56"/>
      <c r="E93" s="48"/>
    </row>
    <row r="94" spans="1:5" x14ac:dyDescent="0.2">
      <c r="A94" s="51">
        <v>4399</v>
      </c>
      <c r="B94" s="48" t="s">
        <v>362</v>
      </c>
      <c r="C94" s="277">
        <v>0</v>
      </c>
      <c r="D94" s="56"/>
      <c r="E94" s="48"/>
    </row>
    <row r="95" spans="1:5" x14ac:dyDescent="0.2">
      <c r="A95" s="54"/>
      <c r="B95" s="54"/>
      <c r="C95" s="54"/>
      <c r="D95" s="128"/>
      <c r="E95" s="54"/>
    </row>
    <row r="96" spans="1:5" x14ac:dyDescent="0.2">
      <c r="A96" s="53" t="s">
        <v>361</v>
      </c>
      <c r="B96" s="53"/>
      <c r="C96" s="53"/>
      <c r="D96" s="123"/>
      <c r="E96" s="53"/>
    </row>
    <row r="97" spans="1:5" x14ac:dyDescent="0.2">
      <c r="A97" s="52" t="s">
        <v>103</v>
      </c>
      <c r="B97" s="52" t="s">
        <v>104</v>
      </c>
      <c r="C97" s="52" t="s">
        <v>105</v>
      </c>
      <c r="D97" s="124" t="s">
        <v>360</v>
      </c>
      <c r="E97" s="52" t="s">
        <v>120</v>
      </c>
    </row>
    <row r="98" spans="1:5" s="177" customFormat="1" x14ac:dyDescent="0.2">
      <c r="A98" s="172">
        <v>5000</v>
      </c>
      <c r="B98" s="173" t="s">
        <v>359</v>
      </c>
      <c r="C98" s="278">
        <v>93026039.510000005</v>
      </c>
      <c r="D98" s="176">
        <f>C98/$C$98</f>
        <v>1</v>
      </c>
      <c r="E98" s="173"/>
    </row>
    <row r="99" spans="1:5" s="177" customFormat="1" x14ac:dyDescent="0.2">
      <c r="A99" s="172">
        <v>5100</v>
      </c>
      <c r="B99" s="173" t="s">
        <v>358</v>
      </c>
      <c r="C99" s="278">
        <v>72935799.849999994</v>
      </c>
      <c r="D99" s="176">
        <f>C99/$C$98</f>
        <v>0.78403638630836936</v>
      </c>
      <c r="E99" s="173"/>
    </row>
    <row r="100" spans="1:5" s="177" customFormat="1" x14ac:dyDescent="0.2">
      <c r="A100" s="172">
        <v>5110</v>
      </c>
      <c r="B100" s="173" t="s">
        <v>357</v>
      </c>
      <c r="C100" s="278">
        <v>44288999.899999999</v>
      </c>
      <c r="D100" s="176">
        <f>C100/$C$99</f>
        <v>0.60723266202721982</v>
      </c>
      <c r="E100" s="173"/>
    </row>
    <row r="101" spans="1:5" x14ac:dyDescent="0.2">
      <c r="A101" s="51">
        <v>5111</v>
      </c>
      <c r="B101" s="48" t="s">
        <v>356</v>
      </c>
      <c r="C101" s="277">
        <v>13917261.02</v>
      </c>
      <c r="D101" s="130">
        <f>C101/$C$100</f>
        <v>0.31423741903009195</v>
      </c>
      <c r="E101" s="48"/>
    </row>
    <row r="102" spans="1:5" x14ac:dyDescent="0.2">
      <c r="A102" s="51">
        <v>5112</v>
      </c>
      <c r="B102" s="48" t="s">
        <v>355</v>
      </c>
      <c r="C102" s="277">
        <v>10722122.34</v>
      </c>
      <c r="D102" s="130">
        <f t="shared" ref="D102:D106" si="0">C102/$C$100</f>
        <v>0.24209447863373407</v>
      </c>
      <c r="E102" s="48"/>
    </row>
    <row r="103" spans="1:5" x14ac:dyDescent="0.2">
      <c r="A103" s="51">
        <v>5113</v>
      </c>
      <c r="B103" s="48" t="s">
        <v>354</v>
      </c>
      <c r="C103" s="277">
        <v>4021839.23</v>
      </c>
      <c r="D103" s="130">
        <f t="shared" si="0"/>
        <v>9.0808987312445508E-2</v>
      </c>
      <c r="E103" s="48"/>
    </row>
    <row r="104" spans="1:5" x14ac:dyDescent="0.2">
      <c r="A104" s="51">
        <v>5114</v>
      </c>
      <c r="B104" s="48" t="s">
        <v>353</v>
      </c>
      <c r="C104" s="277">
        <v>4623559.05</v>
      </c>
      <c r="D104" s="130">
        <f t="shared" si="0"/>
        <v>0.1043952010756513</v>
      </c>
      <c r="E104" s="48"/>
    </row>
    <row r="105" spans="1:5" x14ac:dyDescent="0.2">
      <c r="A105" s="51">
        <v>5115</v>
      </c>
      <c r="B105" s="48" t="s">
        <v>352</v>
      </c>
      <c r="C105" s="277">
        <v>10730068.26</v>
      </c>
      <c r="D105" s="130">
        <f t="shared" si="0"/>
        <v>0.24227388932302352</v>
      </c>
      <c r="E105" s="48"/>
    </row>
    <row r="106" spans="1:5" x14ac:dyDescent="0.2">
      <c r="A106" s="51">
        <v>5116</v>
      </c>
      <c r="B106" s="48" t="s">
        <v>351</v>
      </c>
      <c r="C106" s="277">
        <v>274150</v>
      </c>
      <c r="D106" s="130">
        <f t="shared" si="0"/>
        <v>6.1900246250536813E-3</v>
      </c>
      <c r="E106" s="48"/>
    </row>
    <row r="107" spans="1:5" x14ac:dyDescent="0.2">
      <c r="A107" s="51">
        <v>5120</v>
      </c>
      <c r="B107" s="48" t="s">
        <v>350</v>
      </c>
      <c r="C107" s="277">
        <v>9196146.4900000002</v>
      </c>
      <c r="D107" s="176">
        <f>C107/$C$99</f>
        <v>0.12608549585954806</v>
      </c>
      <c r="E107" s="48"/>
    </row>
    <row r="108" spans="1:5" x14ac:dyDescent="0.2">
      <c r="A108" s="51">
        <v>5121</v>
      </c>
      <c r="B108" s="48" t="s">
        <v>349</v>
      </c>
      <c r="C108" s="277">
        <v>667019.46</v>
      </c>
      <c r="D108" s="130">
        <f>C108/$C$107</f>
        <v>7.2532496162966184E-2</v>
      </c>
      <c r="E108" s="48"/>
    </row>
    <row r="109" spans="1:5" x14ac:dyDescent="0.2">
      <c r="A109" s="51">
        <v>5122</v>
      </c>
      <c r="B109" s="48" t="s">
        <v>348</v>
      </c>
      <c r="C109" s="277">
        <v>118249.31</v>
      </c>
      <c r="D109" s="130">
        <f t="shared" ref="D109:D116" si="1">C109/$C$107</f>
        <v>1.2858571808157439E-2</v>
      </c>
      <c r="E109" s="48"/>
    </row>
    <row r="110" spans="1:5" x14ac:dyDescent="0.2">
      <c r="A110" s="51">
        <v>5123</v>
      </c>
      <c r="B110" s="48" t="s">
        <v>347</v>
      </c>
      <c r="C110" s="277">
        <v>0</v>
      </c>
      <c r="D110" s="130">
        <f t="shared" si="1"/>
        <v>0</v>
      </c>
      <c r="E110" s="48"/>
    </row>
    <row r="111" spans="1:5" x14ac:dyDescent="0.2">
      <c r="A111" s="51">
        <v>5124</v>
      </c>
      <c r="B111" s="48" t="s">
        <v>346</v>
      </c>
      <c r="C111" s="277">
        <v>2249698.2400000002</v>
      </c>
      <c r="D111" s="130">
        <f t="shared" si="1"/>
        <v>0.2446348851060984</v>
      </c>
      <c r="E111" s="48"/>
    </row>
    <row r="112" spans="1:5" x14ac:dyDescent="0.2">
      <c r="A112" s="51">
        <v>5125</v>
      </c>
      <c r="B112" s="48" t="s">
        <v>345</v>
      </c>
      <c r="C112" s="277">
        <v>1401756</v>
      </c>
      <c r="D112" s="130">
        <f t="shared" si="1"/>
        <v>0.15242862883103114</v>
      </c>
      <c r="E112" s="48"/>
    </row>
    <row r="113" spans="1:5" x14ac:dyDescent="0.2">
      <c r="A113" s="51">
        <v>5126</v>
      </c>
      <c r="B113" s="48" t="s">
        <v>344</v>
      </c>
      <c r="C113" s="277">
        <v>394630.36</v>
      </c>
      <c r="D113" s="130">
        <f t="shared" si="1"/>
        <v>4.2912578701212054E-2</v>
      </c>
      <c r="E113" s="48"/>
    </row>
    <row r="114" spans="1:5" x14ac:dyDescent="0.2">
      <c r="A114" s="51">
        <v>5127</v>
      </c>
      <c r="B114" s="48" t="s">
        <v>343</v>
      </c>
      <c r="C114" s="277">
        <v>3843291.07</v>
      </c>
      <c r="D114" s="130">
        <f t="shared" si="1"/>
        <v>0.41792408093751449</v>
      </c>
      <c r="E114" s="48"/>
    </row>
    <row r="115" spans="1:5" x14ac:dyDescent="0.2">
      <c r="A115" s="51">
        <v>5128</v>
      </c>
      <c r="B115" s="48" t="s">
        <v>342</v>
      </c>
      <c r="C115" s="277">
        <v>0</v>
      </c>
      <c r="D115" s="130">
        <f t="shared" si="1"/>
        <v>0</v>
      </c>
      <c r="E115" s="48"/>
    </row>
    <row r="116" spans="1:5" x14ac:dyDescent="0.2">
      <c r="A116" s="51">
        <v>5129</v>
      </c>
      <c r="B116" s="48" t="s">
        <v>341</v>
      </c>
      <c r="C116" s="277">
        <v>521502.05</v>
      </c>
      <c r="D116" s="130">
        <f t="shared" si="1"/>
        <v>5.6708758453020244E-2</v>
      </c>
      <c r="E116" s="48"/>
    </row>
    <row r="117" spans="1:5" s="177" customFormat="1" x14ac:dyDescent="0.2">
      <c r="A117" s="172">
        <v>5130</v>
      </c>
      <c r="B117" s="173" t="s">
        <v>340</v>
      </c>
      <c r="C117" s="278">
        <v>19450653.460000001</v>
      </c>
      <c r="D117" s="176">
        <f>C117/$C$99</f>
        <v>0.26668184211323215</v>
      </c>
      <c r="E117" s="173"/>
    </row>
    <row r="118" spans="1:5" x14ac:dyDescent="0.2">
      <c r="A118" s="51">
        <v>5131</v>
      </c>
      <c r="B118" s="48" t="s">
        <v>339</v>
      </c>
      <c r="C118" s="277">
        <v>5824924.4900000002</v>
      </c>
      <c r="D118" s="130">
        <f>C118/$C$117</f>
        <v>0.29947191758769837</v>
      </c>
      <c r="E118" s="48"/>
    </row>
    <row r="119" spans="1:5" x14ac:dyDescent="0.2">
      <c r="A119" s="51">
        <v>5132</v>
      </c>
      <c r="B119" s="48" t="s">
        <v>338</v>
      </c>
      <c r="C119" s="277">
        <v>842469.97</v>
      </c>
      <c r="D119" s="130">
        <f t="shared" ref="D119:D126" si="2">C119/$C$117</f>
        <v>4.3313196224102589E-2</v>
      </c>
      <c r="E119" s="48"/>
    </row>
    <row r="120" spans="1:5" x14ac:dyDescent="0.2">
      <c r="A120" s="51">
        <v>5133</v>
      </c>
      <c r="B120" s="48" t="s">
        <v>337</v>
      </c>
      <c r="C120" s="277">
        <v>5663981.5800000001</v>
      </c>
      <c r="D120" s="130">
        <f t="shared" si="2"/>
        <v>0.2911974958398133</v>
      </c>
      <c r="E120" s="48"/>
    </row>
    <row r="121" spans="1:5" x14ac:dyDescent="0.2">
      <c r="A121" s="51">
        <v>5134</v>
      </c>
      <c r="B121" s="48" t="s">
        <v>336</v>
      </c>
      <c r="C121" s="277">
        <v>352678.48</v>
      </c>
      <c r="D121" s="130">
        <f t="shared" si="2"/>
        <v>1.8131960487871444E-2</v>
      </c>
      <c r="E121" s="48"/>
    </row>
    <row r="122" spans="1:5" x14ac:dyDescent="0.2">
      <c r="A122" s="51">
        <v>5135</v>
      </c>
      <c r="B122" s="48" t="s">
        <v>335</v>
      </c>
      <c r="C122" s="277">
        <v>4148033.91</v>
      </c>
      <c r="D122" s="130">
        <f t="shared" si="2"/>
        <v>0.21325936007910348</v>
      </c>
      <c r="E122" s="48"/>
    </row>
    <row r="123" spans="1:5" x14ac:dyDescent="0.2">
      <c r="A123" s="51">
        <v>5136</v>
      </c>
      <c r="B123" s="48" t="s">
        <v>334</v>
      </c>
      <c r="C123" s="277">
        <v>1276013.52</v>
      </c>
      <c r="D123" s="130">
        <f t="shared" si="2"/>
        <v>6.5602604181093663E-2</v>
      </c>
      <c r="E123" s="48"/>
    </row>
    <row r="124" spans="1:5" x14ac:dyDescent="0.2">
      <c r="A124" s="51">
        <v>5137</v>
      </c>
      <c r="B124" s="48" t="s">
        <v>333</v>
      </c>
      <c r="C124" s="277">
        <v>49608.49</v>
      </c>
      <c r="D124" s="130">
        <f t="shared" si="2"/>
        <v>2.5504793503220431E-3</v>
      </c>
      <c r="E124" s="48"/>
    </row>
    <row r="125" spans="1:5" x14ac:dyDescent="0.2">
      <c r="A125" s="51">
        <v>5138</v>
      </c>
      <c r="B125" s="48" t="s">
        <v>332</v>
      </c>
      <c r="C125" s="277">
        <v>472348.92</v>
      </c>
      <c r="D125" s="130">
        <f t="shared" si="2"/>
        <v>2.4284475633241782E-2</v>
      </c>
      <c r="E125" s="48"/>
    </row>
    <row r="126" spans="1:5" x14ac:dyDescent="0.2">
      <c r="A126" s="51">
        <v>5139</v>
      </c>
      <c r="B126" s="48" t="s">
        <v>331</v>
      </c>
      <c r="C126" s="277">
        <v>820594.1</v>
      </c>
      <c r="D126" s="130">
        <f t="shared" si="2"/>
        <v>4.2188510616753334E-2</v>
      </c>
      <c r="E126" s="48"/>
    </row>
    <row r="127" spans="1:5" s="177" customFormat="1" x14ac:dyDescent="0.2">
      <c r="A127" s="172">
        <v>5200</v>
      </c>
      <c r="B127" s="173" t="s">
        <v>330</v>
      </c>
      <c r="C127" s="278">
        <v>17488616.239999998</v>
      </c>
      <c r="D127" s="176">
        <f>C127/$C$98</f>
        <v>0.18799699882009949</v>
      </c>
      <c r="E127" s="173"/>
    </row>
    <row r="128" spans="1:5" x14ac:dyDescent="0.2">
      <c r="A128" s="51">
        <v>5210</v>
      </c>
      <c r="B128" s="48" t="s">
        <v>329</v>
      </c>
      <c r="C128" s="277">
        <v>0</v>
      </c>
      <c r="D128" s="130">
        <f>C128/$C$127</f>
        <v>0</v>
      </c>
      <c r="E128" s="48"/>
    </row>
    <row r="129" spans="1:5" x14ac:dyDescent="0.2">
      <c r="A129" s="51">
        <v>5211</v>
      </c>
      <c r="B129" s="48" t="s">
        <v>328</v>
      </c>
      <c r="C129" s="277">
        <v>0</v>
      </c>
      <c r="D129" s="130">
        <f t="shared" ref="D129:D130" si="3">C129/$C$127</f>
        <v>0</v>
      </c>
      <c r="E129" s="48"/>
    </row>
    <row r="130" spans="1:5" x14ac:dyDescent="0.2">
      <c r="A130" s="51">
        <v>5212</v>
      </c>
      <c r="B130" s="48" t="s">
        <v>327</v>
      </c>
      <c r="C130" s="277">
        <v>0</v>
      </c>
      <c r="D130" s="130">
        <f t="shared" si="3"/>
        <v>0</v>
      </c>
      <c r="E130" s="48"/>
    </row>
    <row r="131" spans="1:5" x14ac:dyDescent="0.2">
      <c r="A131" s="51">
        <v>5220</v>
      </c>
      <c r="B131" s="48" t="s">
        <v>326</v>
      </c>
      <c r="C131" s="277">
        <v>0</v>
      </c>
      <c r="D131" s="130">
        <f>C131/$C$127</f>
        <v>0</v>
      </c>
      <c r="E131" s="48"/>
    </row>
    <row r="132" spans="1:5" x14ac:dyDescent="0.2">
      <c r="A132" s="51">
        <v>5221</v>
      </c>
      <c r="B132" s="48" t="s">
        <v>325</v>
      </c>
      <c r="C132" s="277">
        <v>0</v>
      </c>
      <c r="D132" s="130">
        <f>C132/$C$127</f>
        <v>0</v>
      </c>
      <c r="E132" s="48"/>
    </row>
    <row r="133" spans="1:5" x14ac:dyDescent="0.2">
      <c r="A133" s="51">
        <v>5222</v>
      </c>
      <c r="B133" s="48" t="s">
        <v>324</v>
      </c>
      <c r="C133" s="277">
        <v>0</v>
      </c>
      <c r="D133" s="130">
        <f t="shared" ref="D133" si="4">C133/$C$127</f>
        <v>0</v>
      </c>
      <c r="E133" s="48"/>
    </row>
    <row r="134" spans="1:5" x14ac:dyDescent="0.2">
      <c r="A134" s="51">
        <v>5230</v>
      </c>
      <c r="B134" s="48" t="s">
        <v>323</v>
      </c>
      <c r="C134" s="277">
        <v>0</v>
      </c>
      <c r="D134" s="130">
        <f>C134/$C$127</f>
        <v>0</v>
      </c>
      <c r="E134" s="48"/>
    </row>
    <row r="135" spans="1:5" x14ac:dyDescent="0.2">
      <c r="A135" s="51">
        <v>5231</v>
      </c>
      <c r="B135" s="48" t="s">
        <v>322</v>
      </c>
      <c r="C135" s="277">
        <v>0</v>
      </c>
      <c r="D135" s="130">
        <v>0</v>
      </c>
      <c r="E135" s="48"/>
    </row>
    <row r="136" spans="1:5" x14ac:dyDescent="0.2">
      <c r="A136" s="51">
        <v>5232</v>
      </c>
      <c r="B136" s="48" t="s">
        <v>321</v>
      </c>
      <c r="C136" s="277">
        <v>0</v>
      </c>
      <c r="D136" s="130">
        <v>0</v>
      </c>
      <c r="E136" s="48"/>
    </row>
    <row r="137" spans="1:5" x14ac:dyDescent="0.2">
      <c r="A137" s="51">
        <v>5240</v>
      </c>
      <c r="B137" s="48" t="s">
        <v>320</v>
      </c>
      <c r="C137" s="277">
        <v>17488616.239999998</v>
      </c>
      <c r="D137" s="130">
        <f>C137/$C$127</f>
        <v>1</v>
      </c>
      <c r="E137" s="48"/>
    </row>
    <row r="138" spans="1:5" x14ac:dyDescent="0.2">
      <c r="A138" s="51">
        <v>5241</v>
      </c>
      <c r="B138" s="48" t="s">
        <v>319</v>
      </c>
      <c r="C138" s="277">
        <v>13353067.24</v>
      </c>
      <c r="D138" s="130">
        <f>C138/$C$137</f>
        <v>0.7635290898235183</v>
      </c>
      <c r="E138" s="48"/>
    </row>
    <row r="139" spans="1:5" x14ac:dyDescent="0.2">
      <c r="A139" s="51">
        <v>5242</v>
      </c>
      <c r="B139" s="48" t="s">
        <v>318</v>
      </c>
      <c r="C139" s="277">
        <v>4135549</v>
      </c>
      <c r="D139" s="130">
        <f>C139/$C$137</f>
        <v>0.23647091017648178</v>
      </c>
      <c r="E139" s="48"/>
    </row>
    <row r="140" spans="1:5" x14ac:dyDescent="0.2">
      <c r="A140" s="51">
        <v>5243</v>
      </c>
      <c r="B140" s="48" t="s">
        <v>317</v>
      </c>
      <c r="C140" s="277">
        <v>0</v>
      </c>
      <c r="D140" s="130">
        <v>0</v>
      </c>
      <c r="E140" s="48"/>
    </row>
    <row r="141" spans="1:5" x14ac:dyDescent="0.2">
      <c r="A141" s="51">
        <v>5244</v>
      </c>
      <c r="B141" s="48" t="s">
        <v>316</v>
      </c>
      <c r="C141" s="277">
        <v>0</v>
      </c>
      <c r="D141" s="130">
        <v>0</v>
      </c>
      <c r="E141" s="48"/>
    </row>
    <row r="142" spans="1:5" x14ac:dyDescent="0.2">
      <c r="A142" s="51">
        <v>5250</v>
      </c>
      <c r="B142" s="48" t="s">
        <v>315</v>
      </c>
      <c r="C142" s="277">
        <v>0</v>
      </c>
      <c r="D142" s="130">
        <f>C142/$C$127</f>
        <v>0</v>
      </c>
      <c r="E142" s="48"/>
    </row>
    <row r="143" spans="1:5" x14ac:dyDescent="0.2">
      <c r="A143" s="51">
        <v>5251</v>
      </c>
      <c r="B143" s="48" t="s">
        <v>314</v>
      </c>
      <c r="C143" s="277">
        <v>0</v>
      </c>
      <c r="D143" s="130">
        <v>0</v>
      </c>
      <c r="E143" s="48"/>
    </row>
    <row r="144" spans="1:5" x14ac:dyDescent="0.2">
      <c r="A144" s="51">
        <v>5252</v>
      </c>
      <c r="B144" s="48" t="s">
        <v>313</v>
      </c>
      <c r="C144" s="277">
        <v>0</v>
      </c>
      <c r="D144" s="130">
        <v>0</v>
      </c>
      <c r="E144" s="48"/>
    </row>
    <row r="145" spans="1:5" x14ac:dyDescent="0.2">
      <c r="A145" s="51">
        <v>5259</v>
      </c>
      <c r="B145" s="48" t="s">
        <v>312</v>
      </c>
      <c r="C145" s="277">
        <v>0</v>
      </c>
      <c r="D145" s="130">
        <v>0</v>
      </c>
      <c r="E145" s="48"/>
    </row>
    <row r="146" spans="1:5" x14ac:dyDescent="0.2">
      <c r="A146" s="51">
        <v>5260</v>
      </c>
      <c r="B146" s="48" t="s">
        <v>311</v>
      </c>
      <c r="C146" s="277">
        <v>0</v>
      </c>
      <c r="D146" s="130">
        <f>C146/$C$127</f>
        <v>0</v>
      </c>
      <c r="E146" s="48"/>
    </row>
    <row r="147" spans="1:5" x14ac:dyDescent="0.2">
      <c r="A147" s="51">
        <v>5261</v>
      </c>
      <c r="B147" s="48" t="s">
        <v>310</v>
      </c>
      <c r="C147" s="277">
        <v>0</v>
      </c>
      <c r="D147" s="130">
        <v>0</v>
      </c>
      <c r="E147" s="130"/>
    </row>
    <row r="148" spans="1:5" x14ac:dyDescent="0.2">
      <c r="A148" s="51">
        <v>5262</v>
      </c>
      <c r="B148" s="48" t="s">
        <v>309</v>
      </c>
      <c r="C148" s="277">
        <v>0</v>
      </c>
      <c r="D148" s="130">
        <v>0</v>
      </c>
      <c r="E148" s="130"/>
    </row>
    <row r="149" spans="1:5" x14ac:dyDescent="0.2">
      <c r="A149" s="51">
        <v>5270</v>
      </c>
      <c r="B149" s="48" t="s">
        <v>308</v>
      </c>
      <c r="C149" s="277">
        <v>0</v>
      </c>
      <c r="D149" s="130">
        <f>C149/$C$127</f>
        <v>0</v>
      </c>
      <c r="E149" s="48"/>
    </row>
    <row r="150" spans="1:5" x14ac:dyDescent="0.2">
      <c r="A150" s="51">
        <v>5271</v>
      </c>
      <c r="B150" s="48" t="s">
        <v>307</v>
      </c>
      <c r="C150" s="277">
        <v>0</v>
      </c>
      <c r="D150" s="130">
        <v>0</v>
      </c>
      <c r="E150" s="130"/>
    </row>
    <row r="151" spans="1:5" x14ac:dyDescent="0.2">
      <c r="A151" s="51">
        <v>5280</v>
      </c>
      <c r="B151" s="48" t="s">
        <v>306</v>
      </c>
      <c r="C151" s="277">
        <v>0</v>
      </c>
      <c r="D151" s="130">
        <f>C151/$C$127</f>
        <v>0</v>
      </c>
      <c r="E151" s="48"/>
    </row>
    <row r="152" spans="1:5" x14ac:dyDescent="0.2">
      <c r="A152" s="51">
        <v>5281</v>
      </c>
      <c r="B152" s="48" t="s">
        <v>305</v>
      </c>
      <c r="C152" s="277">
        <v>0</v>
      </c>
      <c r="D152" s="130">
        <v>0</v>
      </c>
      <c r="E152" s="130"/>
    </row>
    <row r="153" spans="1:5" x14ac:dyDescent="0.2">
      <c r="A153" s="51">
        <v>5282</v>
      </c>
      <c r="B153" s="48" t="s">
        <v>304</v>
      </c>
      <c r="C153" s="277">
        <v>0</v>
      </c>
      <c r="D153" s="130">
        <v>0</v>
      </c>
      <c r="E153" s="130"/>
    </row>
    <row r="154" spans="1:5" x14ac:dyDescent="0.2">
      <c r="A154" s="51">
        <v>5283</v>
      </c>
      <c r="B154" s="48" t="s">
        <v>303</v>
      </c>
      <c r="C154" s="277">
        <v>0</v>
      </c>
      <c r="D154" s="130">
        <v>0</v>
      </c>
      <c r="E154" s="130"/>
    </row>
    <row r="155" spans="1:5" x14ac:dyDescent="0.2">
      <c r="A155" s="51">
        <v>5284</v>
      </c>
      <c r="B155" s="48" t="s">
        <v>302</v>
      </c>
      <c r="C155" s="277">
        <v>0</v>
      </c>
      <c r="D155" s="130">
        <v>0</v>
      </c>
      <c r="E155" s="130"/>
    </row>
    <row r="156" spans="1:5" x14ac:dyDescent="0.2">
      <c r="A156" s="51">
        <v>5285</v>
      </c>
      <c r="B156" s="48" t="s">
        <v>301</v>
      </c>
      <c r="C156" s="277">
        <v>0</v>
      </c>
      <c r="D156" s="130">
        <v>0</v>
      </c>
      <c r="E156" s="130"/>
    </row>
    <row r="157" spans="1:5" x14ac:dyDescent="0.2">
      <c r="A157" s="51">
        <v>5290</v>
      </c>
      <c r="B157" s="48" t="s">
        <v>300</v>
      </c>
      <c r="C157" s="277">
        <v>0</v>
      </c>
      <c r="D157" s="130">
        <f>C157/$C$127</f>
        <v>0</v>
      </c>
      <c r="E157" s="48"/>
    </row>
    <row r="158" spans="1:5" x14ac:dyDescent="0.2">
      <c r="A158" s="51">
        <v>5291</v>
      </c>
      <c r="B158" s="48" t="s">
        <v>299</v>
      </c>
      <c r="C158" s="277">
        <v>0</v>
      </c>
      <c r="D158" s="130">
        <v>0</v>
      </c>
      <c r="E158" s="130"/>
    </row>
    <row r="159" spans="1:5" x14ac:dyDescent="0.2">
      <c r="A159" s="51">
        <v>5292</v>
      </c>
      <c r="B159" s="48" t="s">
        <v>298</v>
      </c>
      <c r="C159" s="277">
        <v>0</v>
      </c>
      <c r="D159" s="130">
        <v>0</v>
      </c>
      <c r="E159" s="130"/>
    </row>
    <row r="160" spans="1:5" s="177" customFormat="1" x14ac:dyDescent="0.2">
      <c r="A160" s="172">
        <v>5300</v>
      </c>
      <c r="B160" s="173" t="s">
        <v>297</v>
      </c>
      <c r="C160" s="278">
        <v>0</v>
      </c>
      <c r="D160" s="176">
        <v>0</v>
      </c>
      <c r="E160" s="173"/>
    </row>
    <row r="161" spans="1:6" x14ac:dyDescent="0.2">
      <c r="A161" s="51">
        <v>5310</v>
      </c>
      <c r="B161" s="48" t="s">
        <v>296</v>
      </c>
      <c r="C161" s="277">
        <v>0</v>
      </c>
      <c r="D161" s="130">
        <v>0</v>
      </c>
      <c r="E161" s="48"/>
    </row>
    <row r="162" spans="1:6" x14ac:dyDescent="0.2">
      <c r="A162" s="51">
        <v>5311</v>
      </c>
      <c r="B162" s="48" t="s">
        <v>295</v>
      </c>
      <c r="C162" s="277">
        <v>0</v>
      </c>
      <c r="D162" s="130">
        <v>0</v>
      </c>
      <c r="E162" s="48"/>
    </row>
    <row r="163" spans="1:6" x14ac:dyDescent="0.2">
      <c r="A163" s="51">
        <v>5312</v>
      </c>
      <c r="B163" s="48" t="s">
        <v>294</v>
      </c>
      <c r="C163" s="277">
        <v>0</v>
      </c>
      <c r="D163" s="130">
        <v>0</v>
      </c>
      <c r="E163" s="48"/>
    </row>
    <row r="164" spans="1:6" x14ac:dyDescent="0.2">
      <c r="A164" s="51">
        <v>5320</v>
      </c>
      <c r="B164" s="48" t="s">
        <v>293</v>
      </c>
      <c r="C164" s="277">
        <v>0</v>
      </c>
      <c r="D164" s="130">
        <v>0</v>
      </c>
      <c r="E164" s="48"/>
      <c r="F164" s="127"/>
    </row>
    <row r="165" spans="1:6" x14ac:dyDescent="0.2">
      <c r="A165" s="51">
        <v>5321</v>
      </c>
      <c r="B165" s="48" t="s">
        <v>292</v>
      </c>
      <c r="C165" s="277">
        <v>0</v>
      </c>
      <c r="D165" s="130">
        <v>0</v>
      </c>
      <c r="E165" s="48"/>
      <c r="F165" s="127"/>
    </row>
    <row r="166" spans="1:6" x14ac:dyDescent="0.2">
      <c r="A166" s="51">
        <v>5322</v>
      </c>
      <c r="B166" s="48" t="s">
        <v>291</v>
      </c>
      <c r="C166" s="277">
        <v>0</v>
      </c>
      <c r="D166" s="130">
        <v>0</v>
      </c>
      <c r="E166" s="48"/>
      <c r="F166" s="127"/>
    </row>
    <row r="167" spans="1:6" x14ac:dyDescent="0.2">
      <c r="A167" s="51">
        <v>5330</v>
      </c>
      <c r="B167" s="48" t="s">
        <v>290</v>
      </c>
      <c r="C167" s="277">
        <v>0</v>
      </c>
      <c r="D167" s="130">
        <v>0</v>
      </c>
      <c r="E167" s="48"/>
      <c r="F167" s="127"/>
    </row>
    <row r="168" spans="1:6" x14ac:dyDescent="0.2">
      <c r="A168" s="51">
        <v>5331</v>
      </c>
      <c r="B168" s="48" t="s">
        <v>289</v>
      </c>
      <c r="C168" s="277">
        <v>0</v>
      </c>
      <c r="D168" s="130">
        <v>0</v>
      </c>
      <c r="E168" s="48"/>
      <c r="F168" s="127"/>
    </row>
    <row r="169" spans="1:6" x14ac:dyDescent="0.2">
      <c r="A169" s="51">
        <v>5332</v>
      </c>
      <c r="B169" s="48" t="s">
        <v>288</v>
      </c>
      <c r="C169" s="277">
        <v>0</v>
      </c>
      <c r="D169" s="130">
        <v>0</v>
      </c>
      <c r="E169" s="48"/>
      <c r="F169" s="127"/>
    </row>
    <row r="170" spans="1:6" s="177" customFormat="1" x14ac:dyDescent="0.2">
      <c r="A170" s="172">
        <v>5400</v>
      </c>
      <c r="B170" s="173" t="s">
        <v>287</v>
      </c>
      <c r="C170" s="278">
        <v>0</v>
      </c>
      <c r="D170" s="176">
        <v>0</v>
      </c>
      <c r="E170" s="173"/>
      <c r="F170" s="178"/>
    </row>
    <row r="171" spans="1:6" x14ac:dyDescent="0.2">
      <c r="A171" s="51">
        <v>5410</v>
      </c>
      <c r="B171" s="48" t="s">
        <v>286</v>
      </c>
      <c r="C171" s="277">
        <v>0</v>
      </c>
      <c r="D171" s="130">
        <v>0</v>
      </c>
      <c r="E171" s="48"/>
      <c r="F171" s="127"/>
    </row>
    <row r="172" spans="1:6" x14ac:dyDescent="0.2">
      <c r="A172" s="51">
        <v>5411</v>
      </c>
      <c r="B172" s="48" t="s">
        <v>285</v>
      </c>
      <c r="C172" s="277">
        <v>0</v>
      </c>
      <c r="D172" s="130">
        <v>0</v>
      </c>
      <c r="E172" s="48"/>
      <c r="F172" s="127"/>
    </row>
    <row r="173" spans="1:6" x14ac:dyDescent="0.2">
      <c r="A173" s="51">
        <v>5412</v>
      </c>
      <c r="B173" s="48" t="s">
        <v>284</v>
      </c>
      <c r="C173" s="277">
        <v>0</v>
      </c>
      <c r="D173" s="130">
        <v>0</v>
      </c>
      <c r="E173" s="48"/>
      <c r="F173" s="127"/>
    </row>
    <row r="174" spans="1:6" x14ac:dyDescent="0.2">
      <c r="A174" s="51">
        <v>5420</v>
      </c>
      <c r="B174" s="48" t="s">
        <v>283</v>
      </c>
      <c r="C174" s="277">
        <v>0</v>
      </c>
      <c r="D174" s="130">
        <v>0</v>
      </c>
      <c r="E174" s="48"/>
      <c r="F174" s="127"/>
    </row>
    <row r="175" spans="1:6" x14ac:dyDescent="0.2">
      <c r="A175" s="51">
        <v>5421</v>
      </c>
      <c r="B175" s="48" t="s">
        <v>282</v>
      </c>
      <c r="C175" s="277">
        <v>0</v>
      </c>
      <c r="D175" s="130">
        <v>0</v>
      </c>
      <c r="E175" s="48"/>
      <c r="F175" s="127"/>
    </row>
    <row r="176" spans="1:6" x14ac:dyDescent="0.2">
      <c r="A176" s="51">
        <v>5422</v>
      </c>
      <c r="B176" s="48" t="s">
        <v>281</v>
      </c>
      <c r="C176" s="277">
        <v>0</v>
      </c>
      <c r="D176" s="130">
        <v>0</v>
      </c>
      <c r="E176" s="48"/>
      <c r="F176" s="127"/>
    </row>
    <row r="177" spans="1:6" x14ac:dyDescent="0.2">
      <c r="A177" s="51">
        <v>5430</v>
      </c>
      <c r="B177" s="48" t="s">
        <v>280</v>
      </c>
      <c r="C177" s="277">
        <v>0</v>
      </c>
      <c r="D177" s="130">
        <v>0</v>
      </c>
      <c r="E177" s="48"/>
      <c r="F177" s="127"/>
    </row>
    <row r="178" spans="1:6" x14ac:dyDescent="0.2">
      <c r="A178" s="51">
        <v>5431</v>
      </c>
      <c r="B178" s="48" t="s">
        <v>279</v>
      </c>
      <c r="C178" s="277">
        <v>0</v>
      </c>
      <c r="D178" s="130">
        <v>0</v>
      </c>
      <c r="E178" s="48"/>
      <c r="F178" s="127"/>
    </row>
    <row r="179" spans="1:6" x14ac:dyDescent="0.2">
      <c r="A179" s="51">
        <v>5432</v>
      </c>
      <c r="B179" s="48" t="s">
        <v>278</v>
      </c>
      <c r="C179" s="277">
        <v>0</v>
      </c>
      <c r="D179" s="130">
        <v>0</v>
      </c>
      <c r="E179" s="48"/>
      <c r="F179" s="127"/>
    </row>
    <row r="180" spans="1:6" x14ac:dyDescent="0.2">
      <c r="A180" s="51">
        <v>5440</v>
      </c>
      <c r="B180" s="48" t="s">
        <v>277</v>
      </c>
      <c r="C180" s="277">
        <v>0</v>
      </c>
      <c r="D180" s="130">
        <v>0</v>
      </c>
      <c r="E180" s="48"/>
      <c r="F180" s="127"/>
    </row>
    <row r="181" spans="1:6" x14ac:dyDescent="0.2">
      <c r="A181" s="51">
        <v>5441</v>
      </c>
      <c r="B181" s="48" t="s">
        <v>277</v>
      </c>
      <c r="C181" s="277">
        <v>0</v>
      </c>
      <c r="D181" s="130">
        <v>0</v>
      </c>
      <c r="E181" s="48"/>
      <c r="F181" s="127"/>
    </row>
    <row r="182" spans="1:6" x14ac:dyDescent="0.2">
      <c r="A182" s="51">
        <v>5450</v>
      </c>
      <c r="B182" s="48" t="s">
        <v>276</v>
      </c>
      <c r="C182" s="277">
        <v>0</v>
      </c>
      <c r="D182" s="130">
        <v>0</v>
      </c>
      <c r="E182" s="48"/>
      <c r="F182" s="127"/>
    </row>
    <row r="183" spans="1:6" x14ac:dyDescent="0.2">
      <c r="A183" s="51">
        <v>5451</v>
      </c>
      <c r="B183" s="48" t="s">
        <v>275</v>
      </c>
      <c r="C183" s="277">
        <v>0</v>
      </c>
      <c r="D183" s="130">
        <v>0</v>
      </c>
      <c r="E183" s="48"/>
      <c r="F183" s="127"/>
    </row>
    <row r="184" spans="1:6" x14ac:dyDescent="0.2">
      <c r="A184" s="51">
        <v>5452</v>
      </c>
      <c r="B184" s="48" t="s">
        <v>274</v>
      </c>
      <c r="C184" s="277">
        <v>0</v>
      </c>
      <c r="D184" s="130">
        <v>0</v>
      </c>
      <c r="E184" s="48"/>
      <c r="F184" s="127"/>
    </row>
    <row r="185" spans="1:6" s="177" customFormat="1" x14ac:dyDescent="0.2">
      <c r="A185" s="172">
        <v>5500</v>
      </c>
      <c r="B185" s="173" t="s">
        <v>273</v>
      </c>
      <c r="C185" s="278">
        <v>2601623.42</v>
      </c>
      <c r="D185" s="176">
        <f>C185/$C$98</f>
        <v>2.7966614871531036E-2</v>
      </c>
      <c r="E185" s="173"/>
      <c r="F185" s="178"/>
    </row>
    <row r="186" spans="1:6" x14ac:dyDescent="0.2">
      <c r="A186" s="51">
        <v>5510</v>
      </c>
      <c r="B186" s="48" t="s">
        <v>272</v>
      </c>
      <c r="C186" s="277">
        <v>2601165.14</v>
      </c>
      <c r="D186" s="130">
        <f>C186/$C$185</f>
        <v>0.99982384844921179</v>
      </c>
      <c r="E186" s="48"/>
      <c r="F186" s="127"/>
    </row>
    <row r="187" spans="1:6" x14ac:dyDescent="0.2">
      <c r="A187" s="51">
        <v>5511</v>
      </c>
      <c r="B187" s="48" t="s">
        <v>271</v>
      </c>
      <c r="C187" s="277">
        <v>2580079.35</v>
      </c>
      <c r="D187" s="130">
        <f>C187/$C$186</f>
        <v>0.99189371344565991</v>
      </c>
      <c r="E187" s="48"/>
      <c r="F187" s="127"/>
    </row>
    <row r="188" spans="1:6" x14ac:dyDescent="0.2">
      <c r="A188" s="51">
        <v>5512</v>
      </c>
      <c r="B188" s="48" t="s">
        <v>270</v>
      </c>
      <c r="C188" s="277">
        <v>0</v>
      </c>
      <c r="D188" s="130">
        <v>0</v>
      </c>
      <c r="E188" s="48"/>
      <c r="F188" s="127"/>
    </row>
    <row r="189" spans="1:6" x14ac:dyDescent="0.2">
      <c r="A189" s="51">
        <v>5513</v>
      </c>
      <c r="B189" s="48" t="s">
        <v>269</v>
      </c>
      <c r="C189" s="277">
        <v>0</v>
      </c>
      <c r="D189" s="130">
        <v>0</v>
      </c>
      <c r="E189" s="48"/>
      <c r="F189" s="127"/>
    </row>
    <row r="190" spans="1:6" x14ac:dyDescent="0.2">
      <c r="A190" s="51">
        <v>5514</v>
      </c>
      <c r="B190" s="48" t="s">
        <v>268</v>
      </c>
      <c r="C190" s="277">
        <v>0</v>
      </c>
      <c r="D190" s="130">
        <v>0</v>
      </c>
      <c r="E190" s="48"/>
      <c r="F190" s="127"/>
    </row>
    <row r="191" spans="1:6" x14ac:dyDescent="0.2">
      <c r="A191" s="51">
        <v>5515</v>
      </c>
      <c r="B191" s="48" t="s">
        <v>267</v>
      </c>
      <c r="C191" s="277">
        <v>0</v>
      </c>
      <c r="D191" s="130">
        <v>0</v>
      </c>
      <c r="E191" s="48"/>
      <c r="F191" s="127"/>
    </row>
    <row r="192" spans="1:6" x14ac:dyDescent="0.2">
      <c r="A192" s="51">
        <v>5516</v>
      </c>
      <c r="B192" s="48" t="s">
        <v>266</v>
      </c>
      <c r="C192" s="277">
        <v>0</v>
      </c>
      <c r="D192" s="130">
        <v>0</v>
      </c>
      <c r="E192" s="48"/>
      <c r="F192" s="127"/>
    </row>
    <row r="193" spans="1:6" x14ac:dyDescent="0.2">
      <c r="A193" s="51">
        <v>5517</v>
      </c>
      <c r="B193" s="48" t="s">
        <v>265</v>
      </c>
      <c r="C193" s="277">
        <v>21085.79</v>
      </c>
      <c r="D193" s="130">
        <f>C193/$C$186</f>
        <v>8.1062865543400295E-3</v>
      </c>
      <c r="E193" s="48"/>
      <c r="F193" s="127"/>
    </row>
    <row r="194" spans="1:6" x14ac:dyDescent="0.2">
      <c r="A194" s="51">
        <v>5518</v>
      </c>
      <c r="B194" s="48" t="s">
        <v>264</v>
      </c>
      <c r="C194" s="277">
        <v>0</v>
      </c>
      <c r="D194" s="130">
        <v>0</v>
      </c>
      <c r="E194" s="48"/>
      <c r="F194" s="127"/>
    </row>
    <row r="195" spans="1:6" x14ac:dyDescent="0.2">
      <c r="A195" s="51">
        <v>5520</v>
      </c>
      <c r="B195" s="48" t="s">
        <v>263</v>
      </c>
      <c r="C195" s="277">
        <v>0</v>
      </c>
      <c r="D195" s="130">
        <v>0</v>
      </c>
      <c r="E195" s="48"/>
      <c r="F195" s="127"/>
    </row>
    <row r="196" spans="1:6" x14ac:dyDescent="0.2">
      <c r="A196" s="51">
        <v>5521</v>
      </c>
      <c r="B196" s="48" t="s">
        <v>262</v>
      </c>
      <c r="C196" s="277">
        <v>0</v>
      </c>
      <c r="D196" s="130">
        <v>0</v>
      </c>
      <c r="E196" s="48"/>
      <c r="F196" s="127"/>
    </row>
    <row r="197" spans="1:6" x14ac:dyDescent="0.2">
      <c r="A197" s="51">
        <v>5522</v>
      </c>
      <c r="B197" s="48" t="s">
        <v>261</v>
      </c>
      <c r="C197" s="277">
        <v>0</v>
      </c>
      <c r="D197" s="130">
        <v>0</v>
      </c>
      <c r="E197" s="48"/>
      <c r="F197" s="127"/>
    </row>
    <row r="198" spans="1:6" x14ac:dyDescent="0.2">
      <c r="A198" s="51">
        <v>5530</v>
      </c>
      <c r="B198" s="48" t="s">
        <v>260</v>
      </c>
      <c r="C198" s="277">
        <v>458.28</v>
      </c>
      <c r="D198" s="130">
        <f>C198/$C$185</f>
        <v>1.7615155078823822E-4</v>
      </c>
      <c r="E198" s="48"/>
      <c r="F198" s="127"/>
    </row>
    <row r="199" spans="1:6" x14ac:dyDescent="0.2">
      <c r="A199" s="51">
        <v>5531</v>
      </c>
      <c r="B199" s="48" t="s">
        <v>259</v>
      </c>
      <c r="C199" s="277">
        <v>0</v>
      </c>
      <c r="D199" s="130">
        <v>0</v>
      </c>
      <c r="E199" s="48"/>
      <c r="F199" s="127"/>
    </row>
    <row r="200" spans="1:6" x14ac:dyDescent="0.2">
      <c r="A200" s="51">
        <v>5532</v>
      </c>
      <c r="B200" s="48" t="s">
        <v>258</v>
      </c>
      <c r="C200" s="277">
        <v>0</v>
      </c>
      <c r="D200" s="130">
        <v>0</v>
      </c>
      <c r="E200" s="48"/>
      <c r="F200" s="127"/>
    </row>
    <row r="201" spans="1:6" x14ac:dyDescent="0.2">
      <c r="A201" s="51">
        <v>5533</v>
      </c>
      <c r="B201" s="48" t="s">
        <v>257</v>
      </c>
      <c r="C201" s="277">
        <v>0</v>
      </c>
      <c r="D201" s="130">
        <v>0</v>
      </c>
      <c r="E201" s="48"/>
      <c r="F201" s="127"/>
    </row>
    <row r="202" spans="1:6" x14ac:dyDescent="0.2">
      <c r="A202" s="51">
        <v>5534</v>
      </c>
      <c r="B202" s="48" t="s">
        <v>256</v>
      </c>
      <c r="C202" s="277">
        <v>0</v>
      </c>
      <c r="D202" s="130">
        <v>0</v>
      </c>
      <c r="E202" s="48"/>
      <c r="F202" s="127"/>
    </row>
    <row r="203" spans="1:6" x14ac:dyDescent="0.2">
      <c r="A203" s="51">
        <v>5535</v>
      </c>
      <c r="B203" s="48" t="s">
        <v>255</v>
      </c>
      <c r="C203" s="277">
        <v>458.28</v>
      </c>
      <c r="D203" s="130">
        <f>C203/$C$198</f>
        <v>1</v>
      </c>
      <c r="E203" s="48"/>
      <c r="F203" s="127"/>
    </row>
    <row r="204" spans="1:6" x14ac:dyDescent="0.2">
      <c r="A204" s="51">
        <v>5540</v>
      </c>
      <c r="B204" s="48" t="s">
        <v>254</v>
      </c>
      <c r="C204" s="277">
        <v>0</v>
      </c>
      <c r="D204" s="130">
        <v>0</v>
      </c>
      <c r="E204" s="48"/>
      <c r="F204" s="127"/>
    </row>
    <row r="205" spans="1:6" x14ac:dyDescent="0.2">
      <c r="A205" s="51">
        <v>5541</v>
      </c>
      <c r="B205" s="48" t="s">
        <v>254</v>
      </c>
      <c r="C205" s="277">
        <v>0</v>
      </c>
      <c r="D205" s="130">
        <v>0</v>
      </c>
      <c r="E205" s="48"/>
      <c r="F205" s="127"/>
    </row>
    <row r="206" spans="1:6" x14ac:dyDescent="0.2">
      <c r="A206" s="51">
        <v>5550</v>
      </c>
      <c r="B206" s="48" t="s">
        <v>253</v>
      </c>
      <c r="C206" s="277">
        <v>0</v>
      </c>
      <c r="D206" s="130">
        <v>0</v>
      </c>
      <c r="E206" s="48"/>
      <c r="F206" s="127"/>
    </row>
    <row r="207" spans="1:6" x14ac:dyDescent="0.2">
      <c r="A207" s="51">
        <v>5551</v>
      </c>
      <c r="B207" s="48" t="s">
        <v>253</v>
      </c>
      <c r="C207" s="277">
        <v>0</v>
      </c>
      <c r="D207" s="130">
        <v>0</v>
      </c>
      <c r="E207" s="48"/>
      <c r="F207" s="127"/>
    </row>
    <row r="208" spans="1:6" x14ac:dyDescent="0.2">
      <c r="A208" s="51">
        <v>5590</v>
      </c>
      <c r="B208" s="48" t="s">
        <v>252</v>
      </c>
      <c r="C208" s="277">
        <v>0</v>
      </c>
      <c r="D208" s="130">
        <v>0</v>
      </c>
      <c r="E208" s="48"/>
      <c r="F208" s="127"/>
    </row>
    <row r="209" spans="1:6" x14ac:dyDescent="0.2">
      <c r="A209" s="51">
        <v>5591</v>
      </c>
      <c r="B209" s="48" t="s">
        <v>251</v>
      </c>
      <c r="C209" s="277">
        <v>0</v>
      </c>
      <c r="D209" s="130">
        <v>0</v>
      </c>
      <c r="E209" s="48"/>
      <c r="F209" s="127"/>
    </row>
    <row r="210" spans="1:6" x14ac:dyDescent="0.2">
      <c r="A210" s="51">
        <v>5592</v>
      </c>
      <c r="B210" s="48" t="s">
        <v>250</v>
      </c>
      <c r="C210" s="277">
        <v>0</v>
      </c>
      <c r="D210" s="130">
        <v>0</v>
      </c>
      <c r="E210" s="48"/>
      <c r="F210" s="127"/>
    </row>
    <row r="211" spans="1:6" x14ac:dyDescent="0.2">
      <c r="A211" s="51">
        <v>5593</v>
      </c>
      <c r="B211" s="48" t="s">
        <v>249</v>
      </c>
      <c r="C211" s="277">
        <v>0</v>
      </c>
      <c r="D211" s="130">
        <v>0</v>
      </c>
      <c r="E211" s="48"/>
      <c r="F211" s="127"/>
    </row>
    <row r="212" spans="1:6" x14ac:dyDescent="0.2">
      <c r="A212" s="51">
        <v>5594</v>
      </c>
      <c r="B212" s="48" t="s">
        <v>248</v>
      </c>
      <c r="C212" s="277">
        <v>0</v>
      </c>
      <c r="D212" s="130">
        <v>0</v>
      </c>
      <c r="E212" s="48"/>
      <c r="F212" s="127"/>
    </row>
    <row r="213" spans="1:6" x14ac:dyDescent="0.2">
      <c r="A213" s="51">
        <v>5595</v>
      </c>
      <c r="B213" s="48" t="s">
        <v>247</v>
      </c>
      <c r="C213" s="277">
        <v>0</v>
      </c>
      <c r="D213" s="130">
        <v>0</v>
      </c>
      <c r="E213" s="48"/>
      <c r="F213" s="127"/>
    </row>
    <row r="214" spans="1:6" x14ac:dyDescent="0.2">
      <c r="A214" s="51">
        <v>5596</v>
      </c>
      <c r="B214" s="48" t="s">
        <v>246</v>
      </c>
      <c r="C214" s="277">
        <v>0</v>
      </c>
      <c r="D214" s="130">
        <v>0</v>
      </c>
      <c r="E214" s="48"/>
      <c r="F214" s="127"/>
    </row>
    <row r="215" spans="1:6" x14ac:dyDescent="0.2">
      <c r="A215" s="51">
        <v>5597</v>
      </c>
      <c r="B215" s="48" t="s">
        <v>245</v>
      </c>
      <c r="C215" s="277">
        <v>0</v>
      </c>
      <c r="D215" s="130">
        <v>0</v>
      </c>
      <c r="E215" s="48"/>
      <c r="F215" s="127"/>
    </row>
    <row r="216" spans="1:6" x14ac:dyDescent="0.2">
      <c r="A216" s="51">
        <v>5598</v>
      </c>
      <c r="B216" s="48" t="s">
        <v>244</v>
      </c>
      <c r="C216" s="277">
        <v>0</v>
      </c>
      <c r="D216" s="130">
        <v>0</v>
      </c>
      <c r="E216" s="48"/>
      <c r="F216" s="127"/>
    </row>
    <row r="217" spans="1:6" x14ac:dyDescent="0.2">
      <c r="A217" s="51">
        <v>5599</v>
      </c>
      <c r="B217" s="48" t="s">
        <v>243</v>
      </c>
      <c r="C217" s="277">
        <v>0</v>
      </c>
      <c r="D217" s="130">
        <v>0</v>
      </c>
      <c r="E217" s="48"/>
      <c r="F217" s="127"/>
    </row>
    <row r="218" spans="1:6" s="177" customFormat="1" x14ac:dyDescent="0.2">
      <c r="A218" s="172">
        <v>5600</v>
      </c>
      <c r="B218" s="173" t="s">
        <v>242</v>
      </c>
      <c r="C218" s="278">
        <v>0</v>
      </c>
      <c r="D218" s="176" t="str">
        <f t="shared" ref="D218:D220" si="5">IFERROR(C218/C218,"")</f>
        <v/>
      </c>
      <c r="E218" s="173"/>
      <c r="F218" s="178"/>
    </row>
    <row r="219" spans="1:6" x14ac:dyDescent="0.2">
      <c r="A219" s="51">
        <v>5610</v>
      </c>
      <c r="B219" s="48" t="s">
        <v>241</v>
      </c>
      <c r="C219" s="277">
        <v>0</v>
      </c>
      <c r="D219" s="130" t="str">
        <f t="shared" si="5"/>
        <v/>
      </c>
      <c r="E219" s="48"/>
      <c r="F219" s="127"/>
    </row>
    <row r="220" spans="1:6" x14ac:dyDescent="0.2">
      <c r="A220" s="51">
        <v>5611</v>
      </c>
      <c r="B220" s="48" t="s">
        <v>240</v>
      </c>
      <c r="C220" s="277">
        <v>0</v>
      </c>
      <c r="D220" s="130" t="str">
        <f t="shared" si="5"/>
        <v/>
      </c>
      <c r="E220" s="48"/>
      <c r="F220" s="127"/>
    </row>
    <row r="221" spans="1:6" x14ac:dyDescent="0.2">
      <c r="F221" s="127"/>
    </row>
    <row r="222" spans="1:6" x14ac:dyDescent="0.2">
      <c r="B222" s="41" t="s">
        <v>239</v>
      </c>
      <c r="F222" s="127"/>
    </row>
    <row r="223" spans="1:6" x14ac:dyDescent="0.2">
      <c r="F223" s="127"/>
    </row>
    <row r="224" spans="1:6" x14ac:dyDescent="0.2">
      <c r="F224" s="127"/>
    </row>
    <row r="225" spans="6:6" x14ac:dyDescent="0.2">
      <c r="F225" s="127"/>
    </row>
    <row r="226" spans="6:6" x14ac:dyDescent="0.2">
      <c r="F226" s="127"/>
    </row>
    <row r="227" spans="6:6" x14ac:dyDescent="0.2">
      <c r="F227" s="127"/>
    </row>
    <row r="228" spans="6:6" x14ac:dyDescent="0.2">
      <c r="F228" s="127"/>
    </row>
    <row r="229" spans="6:6" x14ac:dyDescent="0.2">
      <c r="F229" s="127"/>
    </row>
    <row r="230" spans="6:6" x14ac:dyDescent="0.2">
      <c r="F230" s="127"/>
    </row>
    <row r="231" spans="6:6" x14ac:dyDescent="0.2">
      <c r="F231" s="127"/>
    </row>
    <row r="232" spans="6:6" x14ac:dyDescent="0.2">
      <c r="F232" s="127"/>
    </row>
    <row r="233" spans="6:6" x14ac:dyDescent="0.2">
      <c r="F233" s="127"/>
    </row>
    <row r="234" spans="6:6" x14ac:dyDescent="0.2">
      <c r="F234" s="127"/>
    </row>
    <row r="235" spans="6:6" x14ac:dyDescent="0.2">
      <c r="F235" s="127"/>
    </row>
    <row r="236" spans="6:6" x14ac:dyDescent="0.2">
      <c r="F236" s="127"/>
    </row>
    <row r="237" spans="6:6" x14ac:dyDescent="0.2">
      <c r="F237" s="127"/>
    </row>
    <row r="238" spans="6:6" x14ac:dyDescent="0.2">
      <c r="F238" s="127"/>
    </row>
    <row r="239" spans="6:6" x14ac:dyDescent="0.2">
      <c r="F239" s="127"/>
    </row>
    <row r="240" spans="6:6" x14ac:dyDescent="0.2">
      <c r="F240" s="127"/>
    </row>
    <row r="241" spans="6:6" x14ac:dyDescent="0.2">
      <c r="F241" s="127"/>
    </row>
    <row r="242" spans="6:6" x14ac:dyDescent="0.2">
      <c r="F242" s="127"/>
    </row>
    <row r="243" spans="6:6" x14ac:dyDescent="0.2">
      <c r="F243" s="127"/>
    </row>
    <row r="244" spans="6:6" x14ac:dyDescent="0.2">
      <c r="F244" s="127"/>
    </row>
    <row r="245" spans="6:6" x14ac:dyDescent="0.2">
      <c r="F245" s="127"/>
    </row>
    <row r="246" spans="6:6" x14ac:dyDescent="0.2">
      <c r="F246" s="127"/>
    </row>
    <row r="247" spans="6:6" x14ac:dyDescent="0.2">
      <c r="F247" s="127"/>
    </row>
    <row r="248" spans="6:6" x14ac:dyDescent="0.2">
      <c r="F248" s="127"/>
    </row>
    <row r="249" spans="6:6" x14ac:dyDescent="0.2">
      <c r="F249" s="127"/>
    </row>
    <row r="250" spans="6:6" x14ac:dyDescent="0.2">
      <c r="F250" s="127"/>
    </row>
    <row r="251" spans="6:6" x14ac:dyDescent="0.2">
      <c r="F251" s="127"/>
    </row>
    <row r="252" spans="6:6" x14ac:dyDescent="0.2">
      <c r="F252" s="127"/>
    </row>
    <row r="253" spans="6:6" x14ac:dyDescent="0.2">
      <c r="F253" s="127"/>
    </row>
    <row r="254" spans="6:6" x14ac:dyDescent="0.2">
      <c r="F254" s="127"/>
    </row>
    <row r="255" spans="6:6" x14ac:dyDescent="0.2">
      <c r="F255" s="127"/>
    </row>
    <row r="256" spans="6:6" x14ac:dyDescent="0.2">
      <c r="F256" s="127"/>
    </row>
    <row r="257" spans="6:6" x14ac:dyDescent="0.2">
      <c r="F257" s="127"/>
    </row>
    <row r="258" spans="6:6" x14ac:dyDescent="0.2">
      <c r="F258" s="127"/>
    </row>
    <row r="259" spans="6:6" x14ac:dyDescent="0.2">
      <c r="F259" s="127"/>
    </row>
    <row r="260" spans="6:6" x14ac:dyDescent="0.2">
      <c r="F260" s="127"/>
    </row>
    <row r="261" spans="6:6" x14ac:dyDescent="0.2">
      <c r="F261" s="127"/>
    </row>
    <row r="262" spans="6:6" x14ac:dyDescent="0.2">
      <c r="F262" s="127"/>
    </row>
    <row r="263" spans="6:6" x14ac:dyDescent="0.2">
      <c r="F263" s="127"/>
    </row>
    <row r="264" spans="6:6" x14ac:dyDescent="0.2">
      <c r="F264" s="127"/>
    </row>
    <row r="265" spans="6:6" x14ac:dyDescent="0.2">
      <c r="F265" s="127"/>
    </row>
    <row r="266" spans="6:6" x14ac:dyDescent="0.2">
      <c r="F266" s="127"/>
    </row>
    <row r="267" spans="6:6" x14ac:dyDescent="0.2">
      <c r="F267" s="127"/>
    </row>
    <row r="268" spans="6:6" x14ac:dyDescent="0.2">
      <c r="F268" s="127"/>
    </row>
    <row r="269" spans="6:6" x14ac:dyDescent="0.2">
      <c r="F269" s="127"/>
    </row>
    <row r="270" spans="6:6" x14ac:dyDescent="0.2">
      <c r="F270" s="127"/>
    </row>
    <row r="271" spans="6:6" x14ac:dyDescent="0.2">
      <c r="F271" s="127"/>
    </row>
  </sheetData>
  <sheetProtection formatCells="0" formatColumns="0" formatRows="0" insertColumns="0" insertRows="0" insertHyperlinks="0" deleteColumns="0" deleteRows="0" sort="0" autoFilter="0" pivotTables="0"/>
  <autoFilter ref="A97:H220"/>
  <mergeCells count="3">
    <mergeCell ref="A1:C1"/>
    <mergeCell ref="A2:C2"/>
    <mergeCell ref="A3:C3"/>
  </mergeCells>
  <pageMargins left="0.7" right="0.7" top="0.75" bottom="0.75" header="0.3" footer="0.3"/>
  <pageSetup scale="65" orientation="portrait" horizontalDpi="4294967293"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showGridLines="0" zoomScale="120" zoomScaleNormal="120" zoomScaleSheetLayoutView="100" workbookViewId="0">
      <selection sqref="A1:C1"/>
    </sheetView>
  </sheetViews>
  <sheetFormatPr baseColWidth="10" defaultColWidth="9.140625" defaultRowHeight="11.25" x14ac:dyDescent="0.2"/>
  <cols>
    <col min="1" max="1" width="10" style="60" customWidth="1"/>
    <col min="2" max="2" width="63.42578125" style="60" bestFit="1" customWidth="1"/>
    <col min="3" max="3" width="15.28515625" style="60" bestFit="1" customWidth="1"/>
    <col min="4" max="4" width="16.42578125" style="60" bestFit="1" customWidth="1"/>
    <col min="5" max="5" width="19.140625" style="60" customWidth="1"/>
    <col min="6" max="6" width="9.140625" style="60"/>
    <col min="7" max="7" width="22.140625" style="60" bestFit="1" customWidth="1"/>
    <col min="8" max="16384" width="9.140625" style="60"/>
  </cols>
  <sheetData>
    <row r="1" spans="1:5" s="66" customFormat="1" ht="18.95" customHeight="1" x14ac:dyDescent="0.25">
      <c r="A1" s="358" t="s">
        <v>90</v>
      </c>
      <c r="B1" s="358"/>
      <c r="C1" s="358"/>
      <c r="D1" s="58" t="s">
        <v>97</v>
      </c>
      <c r="E1" s="199">
        <v>2021</v>
      </c>
    </row>
    <row r="2" spans="1:5" s="66" customFormat="1" ht="18.95" customHeight="1" x14ac:dyDescent="0.25">
      <c r="A2" s="358" t="s">
        <v>458</v>
      </c>
      <c r="B2" s="358"/>
      <c r="C2" s="358"/>
      <c r="D2" s="58" t="s">
        <v>99</v>
      </c>
      <c r="E2" s="199" t="s">
        <v>603</v>
      </c>
    </row>
    <row r="3" spans="1:5" s="66" customFormat="1" ht="18.95" customHeight="1" x14ac:dyDescent="0.25">
      <c r="A3" s="358" t="s">
        <v>1789</v>
      </c>
      <c r="B3" s="358"/>
      <c r="C3" s="358"/>
      <c r="D3" s="58" t="s">
        <v>100</v>
      </c>
      <c r="E3" s="199">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x14ac:dyDescent="0.2">
      <c r="A8" s="64">
        <v>1111</v>
      </c>
      <c r="B8" s="60" t="s">
        <v>461</v>
      </c>
      <c r="C8" s="234">
        <v>0</v>
      </c>
      <c r="D8" s="234">
        <v>2500</v>
      </c>
    </row>
    <row r="9" spans="1:5" x14ac:dyDescent="0.2">
      <c r="A9" s="64">
        <v>1112</v>
      </c>
      <c r="B9" s="60" t="s">
        <v>462</v>
      </c>
      <c r="C9" s="234">
        <v>0</v>
      </c>
      <c r="D9" s="234">
        <v>0</v>
      </c>
    </row>
    <row r="10" spans="1:5" x14ac:dyDescent="0.2">
      <c r="A10" s="64">
        <v>1113</v>
      </c>
      <c r="B10" s="60" t="s">
        <v>463</v>
      </c>
      <c r="C10" s="234">
        <v>0</v>
      </c>
      <c r="D10" s="234">
        <v>0</v>
      </c>
    </row>
    <row r="11" spans="1:5" x14ac:dyDescent="0.2">
      <c r="A11" s="64">
        <v>1114</v>
      </c>
      <c r="B11" s="60" t="s">
        <v>107</v>
      </c>
      <c r="C11" s="234">
        <v>47872107.630000003</v>
      </c>
      <c r="D11" s="234">
        <v>50167964.600000001</v>
      </c>
    </row>
    <row r="12" spans="1:5" x14ac:dyDescent="0.2">
      <c r="A12" s="64">
        <v>1115</v>
      </c>
      <c r="B12" s="60" t="s">
        <v>108</v>
      </c>
      <c r="C12" s="234">
        <v>0</v>
      </c>
      <c r="D12" s="234">
        <v>0</v>
      </c>
    </row>
    <row r="13" spans="1:5" x14ac:dyDescent="0.2">
      <c r="A13" s="64">
        <v>1116</v>
      </c>
      <c r="B13" s="60" t="s">
        <v>464</v>
      </c>
      <c r="C13" s="234">
        <v>0</v>
      </c>
      <c r="D13" s="234">
        <v>0</v>
      </c>
    </row>
    <row r="14" spans="1:5" x14ac:dyDescent="0.2">
      <c r="A14" s="64">
        <v>1119</v>
      </c>
      <c r="B14" s="60" t="s">
        <v>465</v>
      </c>
      <c r="C14" s="234">
        <v>0</v>
      </c>
      <c r="D14" s="234">
        <v>0</v>
      </c>
    </row>
    <row r="15" spans="1:5" x14ac:dyDescent="0.2">
      <c r="A15" s="68">
        <v>1110</v>
      </c>
      <c r="B15" s="69" t="s">
        <v>466</v>
      </c>
      <c r="C15" s="233">
        <f>+C11</f>
        <v>47872107.630000003</v>
      </c>
      <c r="D15" s="233">
        <f>+D8+D11</f>
        <v>50170464.600000001</v>
      </c>
    </row>
    <row r="18" spans="1:4" x14ac:dyDescent="0.2">
      <c r="A18" s="62" t="s">
        <v>467</v>
      </c>
      <c r="B18" s="62"/>
      <c r="C18" s="62"/>
      <c r="D18" s="62"/>
    </row>
    <row r="19" spans="1:4" x14ac:dyDescent="0.2">
      <c r="A19" s="63" t="s">
        <v>103</v>
      </c>
      <c r="B19" s="63" t="s">
        <v>460</v>
      </c>
      <c r="C19" s="67" t="s">
        <v>611</v>
      </c>
      <c r="D19" s="67" t="s">
        <v>469</v>
      </c>
    </row>
    <row r="20" spans="1:4" x14ac:dyDescent="0.2">
      <c r="A20" s="68">
        <v>1230</v>
      </c>
      <c r="B20" s="70" t="s">
        <v>156</v>
      </c>
      <c r="C20" s="326">
        <v>0</v>
      </c>
      <c r="D20" s="326">
        <v>0</v>
      </c>
    </row>
    <row r="21" spans="1:4" x14ac:dyDescent="0.2">
      <c r="A21" s="64">
        <v>1231</v>
      </c>
      <c r="B21" s="60" t="s">
        <v>157</v>
      </c>
      <c r="C21" s="272">
        <v>0</v>
      </c>
      <c r="D21" s="272">
        <v>0</v>
      </c>
    </row>
    <row r="22" spans="1:4" x14ac:dyDescent="0.2">
      <c r="A22" s="64">
        <v>1232</v>
      </c>
      <c r="B22" s="60" t="s">
        <v>158</v>
      </c>
      <c r="C22" s="272">
        <v>0</v>
      </c>
      <c r="D22" s="272">
        <v>0</v>
      </c>
    </row>
    <row r="23" spans="1:4" x14ac:dyDescent="0.2">
      <c r="A23" s="64">
        <v>1233</v>
      </c>
      <c r="B23" s="60" t="s">
        <v>159</v>
      </c>
      <c r="C23" s="272">
        <v>0</v>
      </c>
      <c r="D23" s="272">
        <v>0</v>
      </c>
    </row>
    <row r="24" spans="1:4" x14ac:dyDescent="0.2">
      <c r="A24" s="64">
        <v>1234</v>
      </c>
      <c r="B24" s="60" t="s">
        <v>160</v>
      </c>
      <c r="C24" s="272">
        <v>0</v>
      </c>
      <c r="D24" s="272">
        <v>0</v>
      </c>
    </row>
    <row r="25" spans="1:4" x14ac:dyDescent="0.2">
      <c r="A25" s="64">
        <v>1235</v>
      </c>
      <c r="B25" s="60" t="s">
        <v>161</v>
      </c>
      <c r="C25" s="272">
        <v>0</v>
      </c>
      <c r="D25" s="272">
        <v>0</v>
      </c>
    </row>
    <row r="26" spans="1:4" x14ac:dyDescent="0.2">
      <c r="A26" s="64">
        <v>1236</v>
      </c>
      <c r="B26" s="60" t="s">
        <v>162</v>
      </c>
      <c r="C26" s="272">
        <v>0</v>
      </c>
      <c r="D26" s="272">
        <v>0</v>
      </c>
    </row>
    <row r="27" spans="1:4" x14ac:dyDescent="0.2">
      <c r="A27" s="64">
        <v>1239</v>
      </c>
      <c r="B27" s="60" t="s">
        <v>163</v>
      </c>
      <c r="C27" s="272">
        <v>0</v>
      </c>
      <c r="D27" s="272">
        <v>0</v>
      </c>
    </row>
    <row r="28" spans="1:4" x14ac:dyDescent="0.2">
      <c r="A28" s="68">
        <v>1240</v>
      </c>
      <c r="B28" s="70" t="s">
        <v>164</v>
      </c>
      <c r="C28" s="326">
        <v>0</v>
      </c>
      <c r="D28" s="326">
        <v>0</v>
      </c>
    </row>
    <row r="29" spans="1:4" x14ac:dyDescent="0.2">
      <c r="A29" s="64">
        <v>1241</v>
      </c>
      <c r="B29" s="60" t="s">
        <v>165</v>
      </c>
      <c r="C29" s="272">
        <v>0</v>
      </c>
      <c r="D29" s="272">
        <v>0</v>
      </c>
    </row>
    <row r="30" spans="1:4" x14ac:dyDescent="0.2">
      <c r="A30" s="64">
        <v>1242</v>
      </c>
      <c r="B30" s="60" t="s">
        <v>166</v>
      </c>
      <c r="C30" s="272">
        <v>0</v>
      </c>
      <c r="D30" s="272">
        <v>0</v>
      </c>
    </row>
    <row r="31" spans="1:4" x14ac:dyDescent="0.2">
      <c r="A31" s="64">
        <v>1243</v>
      </c>
      <c r="B31" s="60" t="s">
        <v>167</v>
      </c>
      <c r="C31" s="272">
        <v>0</v>
      </c>
      <c r="D31" s="272">
        <v>0</v>
      </c>
    </row>
    <row r="32" spans="1:4" x14ac:dyDescent="0.2">
      <c r="A32" s="64">
        <v>1244</v>
      </c>
      <c r="B32" s="60" t="s">
        <v>168</v>
      </c>
      <c r="C32" s="272">
        <v>0</v>
      </c>
      <c r="D32" s="272">
        <v>0</v>
      </c>
    </row>
    <row r="33" spans="1:4" x14ac:dyDescent="0.2">
      <c r="A33" s="64">
        <v>1245</v>
      </c>
      <c r="B33" s="60" t="s">
        <v>169</v>
      </c>
      <c r="C33" s="272">
        <v>0</v>
      </c>
      <c r="D33" s="272">
        <v>0</v>
      </c>
    </row>
    <row r="34" spans="1:4" x14ac:dyDescent="0.2">
      <c r="A34" s="64">
        <v>1246</v>
      </c>
      <c r="B34" s="60" t="s">
        <v>170</v>
      </c>
      <c r="C34" s="272">
        <v>0</v>
      </c>
      <c r="D34" s="272">
        <v>0</v>
      </c>
    </row>
    <row r="35" spans="1:4" x14ac:dyDescent="0.2">
      <c r="A35" s="64">
        <v>1247</v>
      </c>
      <c r="B35" s="60" t="s">
        <v>171</v>
      </c>
      <c r="C35" s="272">
        <v>0</v>
      </c>
      <c r="D35" s="272">
        <v>0</v>
      </c>
    </row>
    <row r="36" spans="1:4" x14ac:dyDescent="0.2">
      <c r="A36" s="64">
        <v>1248</v>
      </c>
      <c r="B36" s="60" t="s">
        <v>172</v>
      </c>
      <c r="C36" s="272">
        <v>0</v>
      </c>
      <c r="D36" s="272">
        <v>0</v>
      </c>
    </row>
    <row r="37" spans="1:4" x14ac:dyDescent="0.2">
      <c r="A37" s="68">
        <v>1250</v>
      </c>
      <c r="B37" s="70" t="s">
        <v>176</v>
      </c>
      <c r="C37" s="326">
        <v>0</v>
      </c>
      <c r="D37" s="326">
        <v>0</v>
      </c>
    </row>
    <row r="38" spans="1:4" x14ac:dyDescent="0.2">
      <c r="A38" s="64">
        <v>1251</v>
      </c>
      <c r="B38" s="60" t="s">
        <v>177</v>
      </c>
      <c r="C38" s="272">
        <v>0</v>
      </c>
      <c r="D38" s="272">
        <v>0</v>
      </c>
    </row>
    <row r="39" spans="1:4" x14ac:dyDescent="0.2">
      <c r="A39" s="64">
        <v>1252</v>
      </c>
      <c r="B39" s="60" t="s">
        <v>178</v>
      </c>
      <c r="C39" s="272">
        <v>0</v>
      </c>
      <c r="D39" s="272">
        <v>0</v>
      </c>
    </row>
    <row r="40" spans="1:4" x14ac:dyDescent="0.2">
      <c r="A40" s="64">
        <v>1253</v>
      </c>
      <c r="B40" s="60" t="s">
        <v>179</v>
      </c>
      <c r="C40" s="272">
        <v>0</v>
      </c>
      <c r="D40" s="272">
        <v>0</v>
      </c>
    </row>
    <row r="41" spans="1:4" x14ac:dyDescent="0.2">
      <c r="A41" s="64">
        <v>1254</v>
      </c>
      <c r="B41" s="60" t="s">
        <v>180</v>
      </c>
      <c r="C41" s="272">
        <v>0</v>
      </c>
      <c r="D41" s="272">
        <v>0</v>
      </c>
    </row>
    <row r="42" spans="1:4" x14ac:dyDescent="0.2">
      <c r="A42" s="64">
        <v>1259</v>
      </c>
      <c r="B42" s="60" t="s">
        <v>181</v>
      </c>
      <c r="C42" s="272">
        <v>0</v>
      </c>
      <c r="D42" s="272">
        <v>0</v>
      </c>
    </row>
    <row r="43" spans="1:4" x14ac:dyDescent="0.2">
      <c r="A43" s="64"/>
      <c r="B43" s="69" t="s">
        <v>470</v>
      </c>
      <c r="C43" s="326">
        <f>C20+C28+C37</f>
        <v>0</v>
      </c>
      <c r="D43" s="326">
        <f>D20+D28+D37</f>
        <v>0</v>
      </c>
    </row>
    <row r="45" spans="1:4" x14ac:dyDescent="0.2">
      <c r="A45" s="62" t="s">
        <v>471</v>
      </c>
      <c r="B45" s="62"/>
      <c r="C45" s="62"/>
      <c r="D45" s="62"/>
    </row>
    <row r="46" spans="1:4" x14ac:dyDescent="0.2">
      <c r="A46" s="63" t="s">
        <v>103</v>
      </c>
      <c r="B46" s="63" t="s">
        <v>460</v>
      </c>
      <c r="C46" s="67">
        <v>2021</v>
      </c>
      <c r="D46" s="67">
        <v>2020</v>
      </c>
    </row>
    <row r="47" spans="1:4" x14ac:dyDescent="0.2">
      <c r="A47" s="68">
        <v>3210</v>
      </c>
      <c r="B47" s="70" t="s">
        <v>472</v>
      </c>
      <c r="C47" s="233">
        <v>797547.12</v>
      </c>
      <c r="D47" s="233">
        <v>2549788.08</v>
      </c>
    </row>
    <row r="48" spans="1:4" x14ac:dyDescent="0.2">
      <c r="A48" s="64"/>
      <c r="B48" s="69" t="s">
        <v>473</v>
      </c>
      <c r="C48" s="233">
        <f>+C49+C61+C93+C96</f>
        <v>772431.25</v>
      </c>
      <c r="D48" s="233">
        <f>+D49+D61+D93+D96</f>
        <v>389049.32</v>
      </c>
    </row>
    <row r="49" spans="1:4" x14ac:dyDescent="0.2">
      <c r="A49" s="68">
        <v>5400</v>
      </c>
      <c r="B49" s="70" t="s">
        <v>287</v>
      </c>
      <c r="C49" s="233">
        <v>0</v>
      </c>
      <c r="D49" s="233">
        <v>0</v>
      </c>
    </row>
    <row r="50" spans="1:4" x14ac:dyDescent="0.2">
      <c r="A50" s="64">
        <v>5410</v>
      </c>
      <c r="B50" s="60" t="s">
        <v>474</v>
      </c>
      <c r="C50" s="234">
        <v>0</v>
      </c>
      <c r="D50" s="234">
        <v>0</v>
      </c>
    </row>
    <row r="51" spans="1:4" x14ac:dyDescent="0.2">
      <c r="A51" s="64">
        <v>5411</v>
      </c>
      <c r="B51" s="60" t="s">
        <v>285</v>
      </c>
      <c r="C51" s="234">
        <v>0</v>
      </c>
      <c r="D51" s="234">
        <v>0</v>
      </c>
    </row>
    <row r="52" spans="1:4" x14ac:dyDescent="0.2">
      <c r="A52" s="64">
        <v>5420</v>
      </c>
      <c r="B52" s="60" t="s">
        <v>475</v>
      </c>
      <c r="C52" s="234">
        <v>0</v>
      </c>
      <c r="D52" s="234">
        <v>0</v>
      </c>
    </row>
    <row r="53" spans="1:4" x14ac:dyDescent="0.2">
      <c r="A53" s="64">
        <v>5421</v>
      </c>
      <c r="B53" s="60" t="s">
        <v>282</v>
      </c>
      <c r="C53" s="234">
        <v>0</v>
      </c>
      <c r="D53" s="234">
        <v>0</v>
      </c>
    </row>
    <row r="54" spans="1:4" x14ac:dyDescent="0.2">
      <c r="A54" s="64">
        <v>5430</v>
      </c>
      <c r="B54" s="60" t="s">
        <v>476</v>
      </c>
      <c r="C54" s="234">
        <v>0</v>
      </c>
      <c r="D54" s="234">
        <v>0</v>
      </c>
    </row>
    <row r="55" spans="1:4" x14ac:dyDescent="0.2">
      <c r="A55" s="64">
        <v>5431</v>
      </c>
      <c r="B55" s="60" t="s">
        <v>279</v>
      </c>
      <c r="C55" s="234">
        <v>0</v>
      </c>
      <c r="D55" s="234">
        <v>0</v>
      </c>
    </row>
    <row r="56" spans="1:4" x14ac:dyDescent="0.2">
      <c r="A56" s="64">
        <v>5440</v>
      </c>
      <c r="B56" s="60" t="s">
        <v>477</v>
      </c>
      <c r="C56" s="234">
        <v>0</v>
      </c>
      <c r="D56" s="234">
        <v>0</v>
      </c>
    </row>
    <row r="57" spans="1:4" x14ac:dyDescent="0.2">
      <c r="A57" s="64">
        <v>5441</v>
      </c>
      <c r="B57" s="60" t="s">
        <v>477</v>
      </c>
      <c r="C57" s="234">
        <v>0</v>
      </c>
      <c r="D57" s="234">
        <v>0</v>
      </c>
    </row>
    <row r="58" spans="1:4" x14ac:dyDescent="0.2">
      <c r="A58" s="64">
        <v>5450</v>
      </c>
      <c r="B58" s="60" t="s">
        <v>478</v>
      </c>
      <c r="C58" s="234">
        <v>0</v>
      </c>
      <c r="D58" s="234">
        <v>0</v>
      </c>
    </row>
    <row r="59" spans="1:4" x14ac:dyDescent="0.2">
      <c r="A59" s="64">
        <v>5451</v>
      </c>
      <c r="B59" s="60" t="s">
        <v>275</v>
      </c>
      <c r="C59" s="234">
        <v>0</v>
      </c>
      <c r="D59" s="234">
        <v>0</v>
      </c>
    </row>
    <row r="60" spans="1:4" x14ac:dyDescent="0.2">
      <c r="A60" s="64">
        <v>5452</v>
      </c>
      <c r="B60" s="60" t="s">
        <v>274</v>
      </c>
      <c r="C60" s="234">
        <v>0</v>
      </c>
      <c r="D60" s="234">
        <v>0</v>
      </c>
    </row>
    <row r="61" spans="1:4" x14ac:dyDescent="0.2">
      <c r="A61" s="68">
        <v>5500</v>
      </c>
      <c r="B61" s="70" t="s">
        <v>273</v>
      </c>
      <c r="C61" s="233">
        <f>SUM(C63:C70)</f>
        <v>354173.9</v>
      </c>
      <c r="D61" s="233">
        <f>SUM(D64:D69)</f>
        <v>389049.32</v>
      </c>
    </row>
    <row r="62" spans="1:4" x14ac:dyDescent="0.2">
      <c r="A62" s="64">
        <v>5510</v>
      </c>
      <c r="B62" s="60" t="s">
        <v>272</v>
      </c>
      <c r="C62" s="234">
        <f>+C67+C69+C70</f>
        <v>354173.9</v>
      </c>
      <c r="D62" s="234">
        <f>+D67+D69+D70</f>
        <v>389049.32</v>
      </c>
    </row>
    <row r="63" spans="1:4" x14ac:dyDescent="0.2">
      <c r="A63" s="64">
        <v>5511</v>
      </c>
      <c r="B63" s="60" t="s">
        <v>271</v>
      </c>
      <c r="C63" s="234">
        <v>0</v>
      </c>
      <c r="D63" s="234">
        <v>0</v>
      </c>
    </row>
    <row r="64" spans="1:4" x14ac:dyDescent="0.2">
      <c r="A64" s="64">
        <v>5512</v>
      </c>
      <c r="B64" s="60" t="s">
        <v>270</v>
      </c>
      <c r="C64" s="234">
        <v>0</v>
      </c>
      <c r="D64" s="234">
        <v>0</v>
      </c>
    </row>
    <row r="65" spans="1:4" x14ac:dyDescent="0.2">
      <c r="A65" s="64">
        <v>5513</v>
      </c>
      <c r="B65" s="60" t="s">
        <v>269</v>
      </c>
      <c r="C65" s="234">
        <v>0</v>
      </c>
      <c r="D65" s="234">
        <v>0</v>
      </c>
    </row>
    <row r="66" spans="1:4" x14ac:dyDescent="0.2">
      <c r="A66" s="64">
        <v>5514</v>
      </c>
      <c r="B66" s="60" t="s">
        <v>268</v>
      </c>
      <c r="C66" s="234">
        <v>0</v>
      </c>
      <c r="D66" s="234">
        <v>0</v>
      </c>
    </row>
    <row r="67" spans="1:4" x14ac:dyDescent="0.2">
      <c r="A67" s="64">
        <v>5515</v>
      </c>
      <c r="B67" s="60" t="s">
        <v>267</v>
      </c>
      <c r="C67" s="234">
        <v>338698.9</v>
      </c>
      <c r="D67" s="234">
        <v>358885.28</v>
      </c>
    </row>
    <row r="68" spans="1:4" x14ac:dyDescent="0.2">
      <c r="A68" s="64">
        <v>5516</v>
      </c>
      <c r="B68" s="60" t="s">
        <v>266</v>
      </c>
      <c r="C68" s="234">
        <v>0</v>
      </c>
      <c r="D68" s="234">
        <v>0</v>
      </c>
    </row>
    <row r="69" spans="1:4" x14ac:dyDescent="0.2">
      <c r="A69" s="64">
        <v>5517</v>
      </c>
      <c r="B69" s="60" t="s">
        <v>265</v>
      </c>
      <c r="C69" s="234">
        <v>4902.97</v>
      </c>
      <c r="D69" s="234">
        <v>30164.04</v>
      </c>
    </row>
    <row r="70" spans="1:4" x14ac:dyDescent="0.2">
      <c r="A70" s="64">
        <v>5518</v>
      </c>
      <c r="B70" s="60" t="s">
        <v>264</v>
      </c>
      <c r="C70" s="234">
        <v>10572.03</v>
      </c>
      <c r="D70" s="234">
        <v>0</v>
      </c>
    </row>
    <row r="71" spans="1:4" x14ac:dyDescent="0.2">
      <c r="A71" s="64">
        <v>5520</v>
      </c>
      <c r="B71" s="60" t="s">
        <v>263</v>
      </c>
      <c r="C71" s="234">
        <v>0</v>
      </c>
      <c r="D71" s="234">
        <v>0</v>
      </c>
    </row>
    <row r="72" spans="1:4" x14ac:dyDescent="0.2">
      <c r="A72" s="64">
        <v>5521</v>
      </c>
      <c r="B72" s="60" t="s">
        <v>262</v>
      </c>
      <c r="C72" s="234">
        <v>0</v>
      </c>
      <c r="D72" s="234">
        <v>0</v>
      </c>
    </row>
    <row r="73" spans="1:4" x14ac:dyDescent="0.2">
      <c r="A73" s="64">
        <v>5522</v>
      </c>
      <c r="B73" s="60" t="s">
        <v>261</v>
      </c>
      <c r="C73" s="234">
        <v>0</v>
      </c>
      <c r="D73" s="234">
        <v>0</v>
      </c>
    </row>
    <row r="74" spans="1:4" x14ac:dyDescent="0.2">
      <c r="A74" s="64">
        <v>5530</v>
      </c>
      <c r="B74" s="60" t="s">
        <v>260</v>
      </c>
      <c r="C74" s="234">
        <v>0</v>
      </c>
      <c r="D74" s="234">
        <v>0</v>
      </c>
    </row>
    <row r="75" spans="1:4" x14ac:dyDescent="0.2">
      <c r="A75" s="64">
        <v>5531</v>
      </c>
      <c r="B75" s="60" t="s">
        <v>259</v>
      </c>
      <c r="C75" s="234">
        <v>0</v>
      </c>
      <c r="D75" s="234">
        <v>0</v>
      </c>
    </row>
    <row r="76" spans="1:4" x14ac:dyDescent="0.2">
      <c r="A76" s="64">
        <v>5532</v>
      </c>
      <c r="B76" s="60" t="s">
        <v>258</v>
      </c>
      <c r="C76" s="234">
        <v>0</v>
      </c>
      <c r="D76" s="234">
        <v>0</v>
      </c>
    </row>
    <row r="77" spans="1:4" x14ac:dyDescent="0.2">
      <c r="A77" s="64">
        <v>5533</v>
      </c>
      <c r="B77" s="60" t="s">
        <v>257</v>
      </c>
      <c r="C77" s="234">
        <v>0</v>
      </c>
      <c r="D77" s="234">
        <v>0</v>
      </c>
    </row>
    <row r="78" spans="1:4" x14ac:dyDescent="0.2">
      <c r="A78" s="64">
        <v>5534</v>
      </c>
      <c r="B78" s="60" t="s">
        <v>256</v>
      </c>
      <c r="C78" s="234">
        <v>0</v>
      </c>
      <c r="D78" s="234">
        <v>0</v>
      </c>
    </row>
    <row r="79" spans="1:4" x14ac:dyDescent="0.2">
      <c r="A79" s="64">
        <v>5535</v>
      </c>
      <c r="B79" s="60" t="s">
        <v>255</v>
      </c>
      <c r="C79" s="234">
        <v>0</v>
      </c>
      <c r="D79" s="234">
        <v>0</v>
      </c>
    </row>
    <row r="80" spans="1:4" x14ac:dyDescent="0.2">
      <c r="A80" s="64">
        <v>5540</v>
      </c>
      <c r="B80" s="60" t="s">
        <v>254</v>
      </c>
      <c r="C80" s="234">
        <v>0</v>
      </c>
      <c r="D80" s="234">
        <v>0</v>
      </c>
    </row>
    <row r="81" spans="1:4" x14ac:dyDescent="0.2">
      <c r="A81" s="64">
        <v>5541</v>
      </c>
      <c r="B81" s="60" t="s">
        <v>254</v>
      </c>
      <c r="C81" s="234">
        <v>0</v>
      </c>
      <c r="D81" s="234">
        <v>0</v>
      </c>
    </row>
    <row r="82" spans="1:4" x14ac:dyDescent="0.2">
      <c r="A82" s="64">
        <v>5550</v>
      </c>
      <c r="B82" s="60" t="s">
        <v>253</v>
      </c>
      <c r="C82" s="234">
        <v>0</v>
      </c>
      <c r="D82" s="234">
        <v>0</v>
      </c>
    </row>
    <row r="83" spans="1:4" x14ac:dyDescent="0.2">
      <c r="A83" s="64">
        <v>5551</v>
      </c>
      <c r="B83" s="60" t="s">
        <v>253</v>
      </c>
      <c r="C83" s="234">
        <v>0</v>
      </c>
      <c r="D83" s="234">
        <v>0</v>
      </c>
    </row>
    <row r="84" spans="1:4" x14ac:dyDescent="0.2">
      <c r="A84" s="64">
        <v>5590</v>
      </c>
      <c r="B84" s="60" t="s">
        <v>252</v>
      </c>
      <c r="C84" s="234">
        <v>0</v>
      </c>
      <c r="D84" s="234">
        <v>0</v>
      </c>
    </row>
    <row r="85" spans="1:4" x14ac:dyDescent="0.2">
      <c r="A85" s="64">
        <v>5591</v>
      </c>
      <c r="B85" s="60" t="s">
        <v>251</v>
      </c>
      <c r="C85" s="234">
        <v>0</v>
      </c>
      <c r="D85" s="234">
        <v>0</v>
      </c>
    </row>
    <row r="86" spans="1:4" x14ac:dyDescent="0.2">
      <c r="A86" s="64">
        <v>5592</v>
      </c>
      <c r="B86" s="60" t="s">
        <v>250</v>
      </c>
      <c r="C86" s="234">
        <v>0</v>
      </c>
      <c r="D86" s="234">
        <v>0</v>
      </c>
    </row>
    <row r="87" spans="1:4" x14ac:dyDescent="0.2">
      <c r="A87" s="64">
        <v>5593</v>
      </c>
      <c r="B87" s="60" t="s">
        <v>249</v>
      </c>
      <c r="C87" s="234">
        <v>0</v>
      </c>
      <c r="D87" s="234">
        <v>0</v>
      </c>
    </row>
    <row r="88" spans="1:4" x14ac:dyDescent="0.2">
      <c r="A88" s="64">
        <v>5594</v>
      </c>
      <c r="B88" s="60" t="s">
        <v>479</v>
      </c>
      <c r="C88" s="234">
        <v>0</v>
      </c>
      <c r="D88" s="234">
        <v>0</v>
      </c>
    </row>
    <row r="89" spans="1:4" x14ac:dyDescent="0.2">
      <c r="A89" s="64">
        <v>5595</v>
      </c>
      <c r="B89" s="60" t="s">
        <v>247</v>
      </c>
      <c r="C89" s="234">
        <v>0</v>
      </c>
      <c r="D89" s="234">
        <v>0</v>
      </c>
    </row>
    <row r="90" spans="1:4" x14ac:dyDescent="0.2">
      <c r="A90" s="64">
        <v>5596</v>
      </c>
      <c r="B90" s="60" t="s">
        <v>246</v>
      </c>
      <c r="C90" s="234">
        <v>0</v>
      </c>
      <c r="D90" s="234">
        <v>0</v>
      </c>
    </row>
    <row r="91" spans="1:4" x14ac:dyDescent="0.2">
      <c r="A91" s="64">
        <v>5597</v>
      </c>
      <c r="B91" s="60" t="s">
        <v>245</v>
      </c>
      <c r="C91" s="234">
        <v>0</v>
      </c>
      <c r="D91" s="234">
        <v>0</v>
      </c>
    </row>
    <row r="92" spans="1:4" x14ac:dyDescent="0.2">
      <c r="A92" s="64">
        <v>5599</v>
      </c>
      <c r="B92" s="60" t="s">
        <v>243</v>
      </c>
      <c r="C92" s="234">
        <v>0</v>
      </c>
      <c r="D92" s="234">
        <v>0</v>
      </c>
    </row>
    <row r="93" spans="1:4" x14ac:dyDescent="0.2">
      <c r="A93" s="68">
        <v>5600</v>
      </c>
      <c r="B93" s="70" t="s">
        <v>242</v>
      </c>
      <c r="C93" s="233">
        <v>0</v>
      </c>
      <c r="D93" s="233">
        <v>0</v>
      </c>
    </row>
    <row r="94" spans="1:4" x14ac:dyDescent="0.2">
      <c r="A94" s="64">
        <v>5610</v>
      </c>
      <c r="B94" s="60" t="s">
        <v>241</v>
      </c>
      <c r="C94" s="234">
        <v>0</v>
      </c>
      <c r="D94" s="234">
        <v>0</v>
      </c>
    </row>
    <row r="95" spans="1:4" x14ac:dyDescent="0.2">
      <c r="A95" s="64">
        <v>5611</v>
      </c>
      <c r="B95" s="60" t="s">
        <v>240</v>
      </c>
      <c r="C95" s="234">
        <v>0</v>
      </c>
      <c r="D95" s="234">
        <v>0</v>
      </c>
    </row>
    <row r="96" spans="1:4" x14ac:dyDescent="0.2">
      <c r="A96" s="68">
        <v>2110</v>
      </c>
      <c r="B96" s="73" t="s">
        <v>480</v>
      </c>
      <c r="C96" s="233">
        <f>SUM(C97:C101)</f>
        <v>418257.35</v>
      </c>
      <c r="D96" s="233">
        <f>SUM(D97:D101)</f>
        <v>0</v>
      </c>
    </row>
    <row r="97" spans="1:4" x14ac:dyDescent="0.2">
      <c r="A97" s="64">
        <v>2111</v>
      </c>
      <c r="B97" s="60" t="s">
        <v>481</v>
      </c>
      <c r="C97" s="234">
        <v>0</v>
      </c>
      <c r="D97" s="234">
        <v>0</v>
      </c>
    </row>
    <row r="98" spans="1:4" x14ac:dyDescent="0.2">
      <c r="A98" s="64">
        <v>2112</v>
      </c>
      <c r="B98" s="60" t="s">
        <v>482</v>
      </c>
      <c r="C98" s="234">
        <v>66127.34</v>
      </c>
      <c r="D98" s="234">
        <v>0</v>
      </c>
    </row>
    <row r="99" spans="1:4" x14ac:dyDescent="0.2">
      <c r="A99" s="64">
        <v>2112</v>
      </c>
      <c r="B99" s="60" t="s">
        <v>483</v>
      </c>
      <c r="C99" s="234">
        <v>352130.01</v>
      </c>
      <c r="D99" s="234">
        <v>0</v>
      </c>
    </row>
    <row r="100" spans="1:4" x14ac:dyDescent="0.2">
      <c r="A100" s="64">
        <v>2115</v>
      </c>
      <c r="B100" s="60" t="s">
        <v>484</v>
      </c>
      <c r="C100" s="234">
        <v>0</v>
      </c>
      <c r="D100" s="234">
        <v>0</v>
      </c>
    </row>
    <row r="101" spans="1:4" x14ac:dyDescent="0.2">
      <c r="A101" s="64">
        <v>2114</v>
      </c>
      <c r="B101" s="60" t="s">
        <v>485</v>
      </c>
      <c r="C101" s="234">
        <v>0</v>
      </c>
      <c r="D101" s="234">
        <v>0</v>
      </c>
    </row>
    <row r="102" spans="1:4" x14ac:dyDescent="0.2">
      <c r="A102" s="64"/>
      <c r="B102" s="69" t="s">
        <v>486</v>
      </c>
      <c r="C102" s="233">
        <v>1633139.28</v>
      </c>
      <c r="D102" s="233">
        <v>0</v>
      </c>
    </row>
    <row r="103" spans="1:4" x14ac:dyDescent="0.2">
      <c r="A103" s="68">
        <v>1120</v>
      </c>
      <c r="B103" s="74" t="s">
        <v>487</v>
      </c>
      <c r="C103" s="233">
        <v>0</v>
      </c>
      <c r="D103" s="233">
        <v>0</v>
      </c>
    </row>
    <row r="104" spans="1:4" x14ac:dyDescent="0.2">
      <c r="A104" s="64">
        <v>1124</v>
      </c>
      <c r="B104" s="75" t="s">
        <v>488</v>
      </c>
      <c r="C104" s="234">
        <v>0</v>
      </c>
      <c r="D104" s="234">
        <v>0</v>
      </c>
    </row>
    <row r="105" spans="1:4" x14ac:dyDescent="0.2">
      <c r="A105" s="64">
        <v>1124</v>
      </c>
      <c r="B105" s="75" t="s">
        <v>489</v>
      </c>
      <c r="C105" s="234">
        <v>0</v>
      </c>
      <c r="D105" s="234">
        <v>0</v>
      </c>
    </row>
    <row r="106" spans="1:4" x14ac:dyDescent="0.2">
      <c r="A106" s="64">
        <v>1124</v>
      </c>
      <c r="B106" s="75" t="s">
        <v>490</v>
      </c>
      <c r="C106" s="234">
        <v>0</v>
      </c>
      <c r="D106" s="234">
        <v>0</v>
      </c>
    </row>
    <row r="107" spans="1:4" x14ac:dyDescent="0.2">
      <c r="A107" s="64">
        <v>1124</v>
      </c>
      <c r="B107" s="75" t="s">
        <v>491</v>
      </c>
      <c r="C107" s="234">
        <v>0</v>
      </c>
      <c r="D107" s="234">
        <v>0</v>
      </c>
    </row>
    <row r="108" spans="1:4" x14ac:dyDescent="0.2">
      <c r="A108" s="64">
        <v>1124</v>
      </c>
      <c r="B108" s="75" t="s">
        <v>492</v>
      </c>
      <c r="C108" s="234">
        <v>0</v>
      </c>
      <c r="D108" s="234">
        <v>0</v>
      </c>
    </row>
    <row r="109" spans="1:4" x14ac:dyDescent="0.2">
      <c r="A109" s="64">
        <v>1124</v>
      </c>
      <c r="B109" s="75" t="s">
        <v>493</v>
      </c>
      <c r="C109" s="234">
        <v>0</v>
      </c>
      <c r="D109" s="234">
        <v>0</v>
      </c>
    </row>
    <row r="110" spans="1:4" x14ac:dyDescent="0.2">
      <c r="A110" s="64">
        <v>1122</v>
      </c>
      <c r="B110" s="75" t="s">
        <v>494</v>
      </c>
      <c r="C110" s="234">
        <v>0</v>
      </c>
      <c r="D110" s="234">
        <v>0</v>
      </c>
    </row>
    <row r="111" spans="1:4" x14ac:dyDescent="0.2">
      <c r="A111" s="64">
        <v>1122</v>
      </c>
      <c r="B111" s="75" t="s">
        <v>495</v>
      </c>
      <c r="C111" s="234">
        <v>0</v>
      </c>
      <c r="D111" s="234">
        <v>0</v>
      </c>
    </row>
    <row r="112" spans="1:4" x14ac:dyDescent="0.2">
      <c r="A112" s="64">
        <v>1122</v>
      </c>
      <c r="B112" s="75" t="s">
        <v>496</v>
      </c>
      <c r="C112" s="234">
        <v>0</v>
      </c>
      <c r="D112" s="234">
        <v>0</v>
      </c>
    </row>
    <row r="113" spans="1:4" x14ac:dyDescent="0.2">
      <c r="A113" s="64"/>
      <c r="B113" s="76" t="s">
        <v>497</v>
      </c>
      <c r="C113" s="233">
        <f>C47+C48-C102</f>
        <v>-63160.909999999916</v>
      </c>
      <c r="D113" s="233">
        <f>D47+D48-D102</f>
        <v>2938837.4</v>
      </c>
    </row>
    <row r="115" spans="1:4" x14ac:dyDescent="0.2">
      <c r="B115" s="41" t="s">
        <v>239</v>
      </c>
    </row>
    <row r="116" spans="1:4" x14ac:dyDescent="0.2">
      <c r="C116" s="297"/>
      <c r="D116" s="297"/>
    </row>
    <row r="130" spans="8:8" x14ac:dyDescent="0.2">
      <c r="H130" s="77"/>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0866141732283472" right="0.70866141732283472" top="0.74803149606299213" bottom="0.74803149606299213" header="0.31496062992125984" footer="0.31496062992125984"/>
  <pageSetup paperSize="9"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zoomScale="110" zoomScaleNormal="110" zoomScaleSheetLayoutView="100" workbookViewId="0">
      <selection activeCell="C22" sqref="C22"/>
    </sheetView>
  </sheetViews>
  <sheetFormatPr baseColWidth="10" defaultRowHeight="11.25" x14ac:dyDescent="0.2"/>
  <cols>
    <col min="1" max="1" width="3.28515625" style="82" customWidth="1"/>
    <col min="2" max="2" width="63.140625" style="82" customWidth="1"/>
    <col min="3" max="3" width="17.7109375" style="82" customWidth="1"/>
    <col min="4" max="16384" width="11.42578125" style="82"/>
  </cols>
  <sheetData>
    <row r="1" spans="1:3" s="78" customFormat="1" ht="18" customHeight="1" x14ac:dyDescent="0.25">
      <c r="A1" s="359" t="s">
        <v>90</v>
      </c>
      <c r="B1" s="360"/>
      <c r="C1" s="361"/>
    </row>
    <row r="2" spans="1:3" s="78" customFormat="1" ht="18" customHeight="1" x14ac:dyDescent="0.25">
      <c r="A2" s="362" t="s">
        <v>498</v>
      </c>
      <c r="B2" s="363"/>
      <c r="C2" s="364"/>
    </row>
    <row r="3" spans="1:3" s="78" customFormat="1" ht="18" customHeight="1" x14ac:dyDescent="0.25">
      <c r="A3" s="362" t="s">
        <v>1789</v>
      </c>
      <c r="B3" s="363"/>
      <c r="C3" s="364"/>
    </row>
    <row r="4" spans="1:3" s="79" customFormat="1" x14ac:dyDescent="0.2">
      <c r="A4" s="365" t="s">
        <v>499</v>
      </c>
      <c r="B4" s="366"/>
      <c r="C4" s="367"/>
    </row>
    <row r="5" spans="1:3" x14ac:dyDescent="0.2">
      <c r="A5" s="80" t="s">
        <v>500</v>
      </c>
      <c r="B5" s="80"/>
      <c r="C5" s="279">
        <v>16034291.84</v>
      </c>
    </row>
    <row r="6" spans="1:3" x14ac:dyDescent="0.2">
      <c r="B6" s="83"/>
      <c r="C6" s="280"/>
    </row>
    <row r="7" spans="1:3" x14ac:dyDescent="0.2">
      <c r="A7" s="84" t="s">
        <v>501</v>
      </c>
      <c r="B7" s="84"/>
      <c r="C7" s="281">
        <f>SUM(C8:C13)</f>
        <v>0</v>
      </c>
    </row>
    <row r="8" spans="1:3" x14ac:dyDescent="0.2">
      <c r="A8" s="85" t="s">
        <v>502</v>
      </c>
      <c r="B8" s="86" t="s">
        <v>378</v>
      </c>
      <c r="C8" s="282">
        <v>0</v>
      </c>
    </row>
    <row r="9" spans="1:3" x14ac:dyDescent="0.2">
      <c r="A9" s="87" t="s">
        <v>503</v>
      </c>
      <c r="B9" s="88" t="s">
        <v>504</v>
      </c>
      <c r="C9" s="282">
        <v>0</v>
      </c>
    </row>
    <row r="10" spans="1:3" x14ac:dyDescent="0.2">
      <c r="A10" s="87" t="s">
        <v>505</v>
      </c>
      <c r="B10" s="88" t="s">
        <v>369</v>
      </c>
      <c r="C10" s="282">
        <v>0</v>
      </c>
    </row>
    <row r="11" spans="1:3" x14ac:dyDescent="0.2">
      <c r="A11" s="87" t="s">
        <v>506</v>
      </c>
      <c r="B11" s="88" t="s">
        <v>368</v>
      </c>
      <c r="C11" s="282">
        <v>0</v>
      </c>
    </row>
    <row r="12" spans="1:3" x14ac:dyDescent="0.2">
      <c r="A12" s="87" t="s">
        <v>507</v>
      </c>
      <c r="B12" s="88" t="s">
        <v>362</v>
      </c>
      <c r="C12" s="282">
        <v>0</v>
      </c>
    </row>
    <row r="13" spans="1:3" x14ac:dyDescent="0.2">
      <c r="A13" s="89" t="s">
        <v>508</v>
      </c>
      <c r="B13" s="90" t="s">
        <v>509</v>
      </c>
      <c r="C13" s="282">
        <v>0</v>
      </c>
    </row>
    <row r="14" spans="1:3" x14ac:dyDescent="0.2">
      <c r="B14" s="91"/>
      <c r="C14" s="283"/>
    </row>
    <row r="15" spans="1:3" x14ac:dyDescent="0.2">
      <c r="A15" s="84" t="s">
        <v>510</v>
      </c>
      <c r="B15" s="83"/>
      <c r="C15" s="281">
        <f>SUM(C16:C18)</f>
        <v>0</v>
      </c>
    </row>
    <row r="16" spans="1:3" x14ac:dyDescent="0.2">
      <c r="A16" s="92">
        <v>3.1</v>
      </c>
      <c r="B16" s="88" t="s">
        <v>511</v>
      </c>
      <c r="C16" s="282">
        <v>0</v>
      </c>
    </row>
    <row r="17" spans="1:3" x14ac:dyDescent="0.2">
      <c r="A17" s="93">
        <v>3.2</v>
      </c>
      <c r="B17" s="88" t="s">
        <v>512</v>
      </c>
      <c r="C17" s="282">
        <v>0</v>
      </c>
    </row>
    <row r="18" spans="1:3" x14ac:dyDescent="0.2">
      <c r="A18" s="93">
        <v>3.3</v>
      </c>
      <c r="B18" s="90" t="s">
        <v>513</v>
      </c>
      <c r="C18" s="284">
        <v>0</v>
      </c>
    </row>
    <row r="19" spans="1:3" x14ac:dyDescent="0.2">
      <c r="B19" s="94"/>
      <c r="C19" s="285"/>
    </row>
    <row r="20" spans="1:3" x14ac:dyDescent="0.2">
      <c r="A20" s="95" t="s">
        <v>514</v>
      </c>
      <c r="B20" s="95"/>
      <c r="C20" s="279">
        <f>C5+C7-C15</f>
        <v>16034291.84</v>
      </c>
    </row>
    <row r="21" spans="1:3" ht="21.75" customHeight="1" x14ac:dyDescent="0.2">
      <c r="A21" s="388" t="s">
        <v>239</v>
      </c>
      <c r="B21" s="388"/>
      <c r="C21" s="388"/>
    </row>
  </sheetData>
  <mergeCells count="5">
    <mergeCell ref="A1:C1"/>
    <mergeCell ref="A2:C2"/>
    <mergeCell ref="A3:C3"/>
    <mergeCell ref="A4:C4"/>
    <mergeCell ref="A21:C21"/>
  </mergeCells>
  <pageMargins left="0.70866141732283472" right="0.70866141732283472" top="0.74803149606299213" bottom="0.74803149606299213" header="0.31496062992125984" footer="0.31496062992125984"/>
  <pageSetup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zoomScale="106" zoomScaleNormal="106" zoomScaleSheetLayoutView="100" workbookViewId="0">
      <selection activeCell="C23" sqref="C23"/>
    </sheetView>
  </sheetViews>
  <sheetFormatPr baseColWidth="10" defaultRowHeight="11.25" x14ac:dyDescent="0.2"/>
  <cols>
    <col min="1" max="1" width="3.7109375" style="82" customWidth="1"/>
    <col min="2" max="2" width="62.140625" style="82" customWidth="1"/>
    <col min="3" max="3" width="17.7109375" style="82" customWidth="1"/>
    <col min="4" max="16384" width="11.42578125" style="82"/>
  </cols>
  <sheetData>
    <row r="1" spans="1:3" s="113" customFormat="1" ht="18.95" customHeight="1" x14ac:dyDescent="0.25">
      <c r="A1" s="369" t="s">
        <v>90</v>
      </c>
      <c r="B1" s="370"/>
      <c r="C1" s="371"/>
    </row>
    <row r="2" spans="1:3" s="113" customFormat="1" ht="18.95" customHeight="1" x14ac:dyDescent="0.25">
      <c r="A2" s="372" t="s">
        <v>552</v>
      </c>
      <c r="B2" s="373"/>
      <c r="C2" s="374"/>
    </row>
    <row r="3" spans="1:3" s="113" customFormat="1" ht="18.95" customHeight="1" x14ac:dyDescent="0.25">
      <c r="A3" s="372" t="s">
        <v>1789</v>
      </c>
      <c r="B3" s="373"/>
      <c r="C3" s="374"/>
    </row>
    <row r="4" spans="1:3" x14ac:dyDescent="0.2">
      <c r="A4" s="365" t="s">
        <v>499</v>
      </c>
      <c r="B4" s="366"/>
      <c r="C4" s="367"/>
    </row>
    <row r="5" spans="1:3" x14ac:dyDescent="0.2">
      <c r="A5" s="112" t="s">
        <v>551</v>
      </c>
      <c r="B5" s="80"/>
      <c r="C5" s="288">
        <v>14882570.82</v>
      </c>
    </row>
    <row r="6" spans="1:3" x14ac:dyDescent="0.2">
      <c r="A6" s="99"/>
      <c r="B6" s="83"/>
      <c r="C6" s="280"/>
    </row>
    <row r="7" spans="1:3" x14ac:dyDescent="0.2">
      <c r="A7" s="84" t="s">
        <v>550</v>
      </c>
      <c r="B7" s="111"/>
      <c r="C7" s="281">
        <f>SUM(C8:C28)</f>
        <v>0</v>
      </c>
    </row>
    <row r="8" spans="1:3" x14ac:dyDescent="0.2">
      <c r="A8" s="110">
        <v>2.1</v>
      </c>
      <c r="B8" s="101" t="s">
        <v>347</v>
      </c>
      <c r="C8" s="289">
        <v>0</v>
      </c>
    </row>
    <row r="9" spans="1:3" x14ac:dyDescent="0.2">
      <c r="A9" s="110">
        <v>2.2000000000000002</v>
      </c>
      <c r="B9" s="101" t="s">
        <v>350</v>
      </c>
      <c r="C9" s="289">
        <v>0</v>
      </c>
    </row>
    <row r="10" spans="1:3" x14ac:dyDescent="0.2">
      <c r="A10" s="102">
        <v>2.2999999999999998</v>
      </c>
      <c r="B10" s="104" t="s">
        <v>165</v>
      </c>
      <c r="C10" s="289">
        <v>0</v>
      </c>
    </row>
    <row r="11" spans="1:3" x14ac:dyDescent="0.2">
      <c r="A11" s="102">
        <v>2.4</v>
      </c>
      <c r="B11" s="104" t="s">
        <v>166</v>
      </c>
      <c r="C11" s="289">
        <v>0</v>
      </c>
    </row>
    <row r="12" spans="1:3" x14ac:dyDescent="0.2">
      <c r="A12" s="102">
        <v>2.5</v>
      </c>
      <c r="B12" s="104" t="s">
        <v>167</v>
      </c>
      <c r="C12" s="289">
        <v>0</v>
      </c>
    </row>
    <row r="13" spans="1:3" x14ac:dyDescent="0.2">
      <c r="A13" s="102">
        <v>2.6</v>
      </c>
      <c r="B13" s="104" t="s">
        <v>168</v>
      </c>
      <c r="C13" s="289">
        <v>0</v>
      </c>
    </row>
    <row r="14" spans="1:3" x14ac:dyDescent="0.2">
      <c r="A14" s="102">
        <v>2.7</v>
      </c>
      <c r="B14" s="104" t="s">
        <v>169</v>
      </c>
      <c r="C14" s="289">
        <v>0</v>
      </c>
    </row>
    <row r="15" spans="1:3" x14ac:dyDescent="0.2">
      <c r="A15" s="102">
        <v>2.8</v>
      </c>
      <c r="B15" s="104" t="s">
        <v>170</v>
      </c>
      <c r="C15" s="289">
        <v>0</v>
      </c>
    </row>
    <row r="16" spans="1:3" x14ac:dyDescent="0.2">
      <c r="A16" s="102">
        <v>2.9</v>
      </c>
      <c r="B16" s="104" t="s">
        <v>172</v>
      </c>
      <c r="C16" s="289">
        <v>0</v>
      </c>
    </row>
    <row r="17" spans="1:3" x14ac:dyDescent="0.2">
      <c r="A17" s="102" t="s">
        <v>549</v>
      </c>
      <c r="B17" s="104" t="s">
        <v>548</v>
      </c>
      <c r="C17" s="289">
        <v>0</v>
      </c>
    </row>
    <row r="18" spans="1:3" x14ac:dyDescent="0.2">
      <c r="A18" s="102" t="s">
        <v>547</v>
      </c>
      <c r="B18" s="104" t="s">
        <v>176</v>
      </c>
      <c r="C18" s="289">
        <v>0</v>
      </c>
    </row>
    <row r="19" spans="1:3" x14ac:dyDescent="0.2">
      <c r="A19" s="102" t="s">
        <v>546</v>
      </c>
      <c r="B19" s="104" t="s">
        <v>545</v>
      </c>
      <c r="C19" s="289">
        <v>0</v>
      </c>
    </row>
    <row r="20" spans="1:3" x14ac:dyDescent="0.2">
      <c r="A20" s="102" t="s">
        <v>544</v>
      </c>
      <c r="B20" s="104" t="s">
        <v>543</v>
      </c>
      <c r="C20" s="289">
        <v>0</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0</v>
      </c>
    </row>
    <row r="29" spans="1:3" x14ac:dyDescent="0.2">
      <c r="A29" s="109"/>
      <c r="B29" s="108"/>
      <c r="C29" s="292"/>
    </row>
    <row r="30" spans="1:3" x14ac:dyDescent="0.2">
      <c r="A30" s="106" t="s">
        <v>526</v>
      </c>
      <c r="B30" s="105"/>
      <c r="C30" s="293">
        <f>SUM(C31:C37)</f>
        <v>354173.9</v>
      </c>
    </row>
    <row r="31" spans="1:3" x14ac:dyDescent="0.2">
      <c r="A31" s="102" t="s">
        <v>525</v>
      </c>
      <c r="B31" s="104" t="s">
        <v>272</v>
      </c>
      <c r="C31" s="289">
        <v>354173.9</v>
      </c>
    </row>
    <row r="32" spans="1:3" x14ac:dyDescent="0.2">
      <c r="A32" s="102" t="s">
        <v>524</v>
      </c>
      <c r="B32" s="104" t="s">
        <v>263</v>
      </c>
      <c r="C32" s="289">
        <v>0</v>
      </c>
    </row>
    <row r="33" spans="1:3" x14ac:dyDescent="0.2">
      <c r="A33" s="102" t="s">
        <v>523</v>
      </c>
      <c r="B33" s="104" t="s">
        <v>260</v>
      </c>
      <c r="C33" s="289">
        <v>0</v>
      </c>
    </row>
    <row r="34" spans="1:3" x14ac:dyDescent="0.2">
      <c r="A34" s="102" t="s">
        <v>522</v>
      </c>
      <c r="B34" s="104" t="s">
        <v>521</v>
      </c>
      <c r="C34" s="289">
        <v>0</v>
      </c>
    </row>
    <row r="35" spans="1:3" x14ac:dyDescent="0.2">
      <c r="A35" s="102" t="s">
        <v>520</v>
      </c>
      <c r="B35" s="104" t="s">
        <v>519</v>
      </c>
      <c r="C35" s="289">
        <v>0</v>
      </c>
    </row>
    <row r="36" spans="1:3" x14ac:dyDescent="0.2">
      <c r="A36" s="102" t="s">
        <v>518</v>
      </c>
      <c r="B36" s="104" t="s">
        <v>252</v>
      </c>
      <c r="C36" s="289">
        <v>0</v>
      </c>
    </row>
    <row r="37" spans="1:3" x14ac:dyDescent="0.2">
      <c r="A37" s="102" t="s">
        <v>517</v>
      </c>
      <c r="B37" s="101" t="s">
        <v>516</v>
      </c>
      <c r="C37" s="294">
        <v>0</v>
      </c>
    </row>
    <row r="38" spans="1:3" x14ac:dyDescent="0.2">
      <c r="A38" s="99"/>
      <c r="B38" s="98"/>
      <c r="C38" s="295"/>
    </row>
    <row r="39" spans="1:3" x14ac:dyDescent="0.2">
      <c r="A39" s="96" t="s">
        <v>515</v>
      </c>
      <c r="B39" s="80"/>
      <c r="C39" s="279">
        <f>C5-C7+C30</f>
        <v>15236744.720000001</v>
      </c>
    </row>
    <row r="40" spans="1:3" ht="27.75" customHeight="1" x14ac:dyDescent="0.2">
      <c r="A40" s="388" t="s">
        <v>239</v>
      </c>
      <c r="B40" s="388"/>
      <c r="C40" s="388"/>
    </row>
  </sheetData>
  <mergeCells count="5">
    <mergeCell ref="A1:C1"/>
    <mergeCell ref="A2:C2"/>
    <mergeCell ref="A3:C3"/>
    <mergeCell ref="A4:C4"/>
    <mergeCell ref="A40:C40"/>
  </mergeCells>
  <pageMargins left="0.70866141732283472" right="0.70866141732283472" top="0.74803149606299213" bottom="0.74803149606299213" header="0.31496062992125984" footer="0.31496062992125984"/>
  <pageSetup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100" workbookViewId="0">
      <selection activeCell="B26" sqref="B26"/>
    </sheetView>
  </sheetViews>
  <sheetFormatPr baseColWidth="10" defaultColWidth="9.140625" defaultRowHeight="11.25" x14ac:dyDescent="0.2"/>
  <cols>
    <col min="1" max="1" width="12.7109375" style="60" customWidth="1"/>
    <col min="2" max="2" width="43.7109375" style="60" customWidth="1"/>
    <col min="3" max="3" width="10.140625" style="60" bestFit="1" customWidth="1"/>
    <col min="4"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90</v>
      </c>
      <c r="B1" s="377"/>
      <c r="C1" s="377"/>
      <c r="D1" s="377"/>
      <c r="E1" s="377"/>
      <c r="F1" s="377"/>
      <c r="G1" s="58" t="s">
        <v>97</v>
      </c>
      <c r="H1" s="199">
        <v>2021</v>
      </c>
    </row>
    <row r="2" spans="1:10" ht="18.95" customHeight="1" x14ac:dyDescent="0.2">
      <c r="A2" s="358" t="s">
        <v>601</v>
      </c>
      <c r="B2" s="377"/>
      <c r="C2" s="377"/>
      <c r="D2" s="377"/>
      <c r="E2" s="377"/>
      <c r="F2" s="377"/>
      <c r="G2" s="58" t="s">
        <v>99</v>
      </c>
      <c r="H2" s="199" t="s">
        <v>603</v>
      </c>
    </row>
    <row r="3" spans="1:10" ht="18.95" customHeight="1" x14ac:dyDescent="0.2">
      <c r="A3" s="358" t="s">
        <v>1789</v>
      </c>
      <c r="B3" s="377"/>
      <c r="C3" s="377"/>
      <c r="D3" s="377"/>
      <c r="E3" s="377"/>
      <c r="F3" s="377"/>
      <c r="G3" s="58" t="s">
        <v>100</v>
      </c>
      <c r="H3" s="199">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c r="C8" s="233"/>
      <c r="D8" s="233"/>
      <c r="E8" s="233"/>
      <c r="F8" s="233"/>
    </row>
    <row r="9" spans="1:10" x14ac:dyDescent="0.2">
      <c r="A9" s="60">
        <v>7110</v>
      </c>
      <c r="B9" s="60" t="s">
        <v>591</v>
      </c>
      <c r="C9" s="234">
        <v>0</v>
      </c>
      <c r="D9" s="234">
        <v>0</v>
      </c>
      <c r="E9" s="234">
        <v>0</v>
      </c>
      <c r="F9" s="234">
        <v>0</v>
      </c>
    </row>
    <row r="10" spans="1:10" x14ac:dyDescent="0.2">
      <c r="A10" s="60">
        <v>7120</v>
      </c>
      <c r="B10" s="60" t="s">
        <v>590</v>
      </c>
      <c r="C10" s="234">
        <v>0</v>
      </c>
      <c r="D10" s="234">
        <v>0</v>
      </c>
      <c r="E10" s="234">
        <v>0</v>
      </c>
      <c r="F10" s="234">
        <v>0</v>
      </c>
    </row>
    <row r="11" spans="1:10" x14ac:dyDescent="0.2">
      <c r="A11" s="60">
        <v>7130</v>
      </c>
      <c r="B11" s="60" t="s">
        <v>589</v>
      </c>
      <c r="C11" s="234">
        <v>0</v>
      </c>
      <c r="D11" s="234">
        <v>0</v>
      </c>
      <c r="E11" s="234">
        <v>0</v>
      </c>
      <c r="F11" s="234">
        <v>0</v>
      </c>
    </row>
    <row r="12" spans="1:10" x14ac:dyDescent="0.2">
      <c r="A12" s="60">
        <v>7140</v>
      </c>
      <c r="B12" s="60" t="s">
        <v>588</v>
      </c>
      <c r="C12" s="234">
        <v>0</v>
      </c>
      <c r="D12" s="234">
        <v>0</v>
      </c>
      <c r="E12" s="234">
        <v>0</v>
      </c>
      <c r="F12" s="234">
        <v>0</v>
      </c>
    </row>
    <row r="13" spans="1:10" x14ac:dyDescent="0.2">
      <c r="A13" s="60">
        <v>7150</v>
      </c>
      <c r="B13" s="60" t="s">
        <v>587</v>
      </c>
      <c r="C13" s="234">
        <v>0</v>
      </c>
      <c r="D13" s="234">
        <v>0</v>
      </c>
      <c r="E13" s="234">
        <v>0</v>
      </c>
      <c r="F13" s="234">
        <v>0</v>
      </c>
    </row>
    <row r="14" spans="1:10" x14ac:dyDescent="0.2">
      <c r="A14" s="60">
        <v>7160</v>
      </c>
      <c r="B14" s="60" t="s">
        <v>586</v>
      </c>
      <c r="C14" s="234">
        <v>0</v>
      </c>
      <c r="D14" s="234">
        <v>0</v>
      </c>
      <c r="E14" s="234">
        <v>0</v>
      </c>
      <c r="F14" s="234">
        <v>0</v>
      </c>
    </row>
    <row r="15" spans="1:10" x14ac:dyDescent="0.2">
      <c r="A15" s="60">
        <v>7210</v>
      </c>
      <c r="B15" s="60" t="s">
        <v>585</v>
      </c>
      <c r="C15" s="234">
        <v>0</v>
      </c>
      <c r="D15" s="234">
        <v>0</v>
      </c>
      <c r="E15" s="234">
        <v>0</v>
      </c>
      <c r="F15" s="234">
        <v>0</v>
      </c>
    </row>
    <row r="16" spans="1:10" x14ac:dyDescent="0.2">
      <c r="A16" s="60">
        <v>7220</v>
      </c>
      <c r="B16" s="60" t="s">
        <v>584</v>
      </c>
      <c r="C16" s="234">
        <v>0</v>
      </c>
      <c r="D16" s="234">
        <v>0</v>
      </c>
      <c r="E16" s="234">
        <v>0</v>
      </c>
      <c r="F16" s="234">
        <v>0</v>
      </c>
    </row>
    <row r="17" spans="1:6" x14ac:dyDescent="0.2">
      <c r="A17" s="60">
        <v>7230</v>
      </c>
      <c r="B17" s="60" t="s">
        <v>583</v>
      </c>
      <c r="C17" s="234">
        <v>0</v>
      </c>
      <c r="D17" s="234">
        <v>0</v>
      </c>
      <c r="E17" s="234">
        <v>0</v>
      </c>
      <c r="F17" s="234">
        <v>0</v>
      </c>
    </row>
    <row r="18" spans="1:6" x14ac:dyDescent="0.2">
      <c r="A18" s="60">
        <v>7240</v>
      </c>
      <c r="B18" s="60" t="s">
        <v>582</v>
      </c>
      <c r="C18" s="234">
        <v>0</v>
      </c>
      <c r="D18" s="234">
        <v>0</v>
      </c>
      <c r="E18" s="234">
        <v>0</v>
      </c>
      <c r="F18" s="234">
        <v>0</v>
      </c>
    </row>
    <row r="19" spans="1:6" x14ac:dyDescent="0.2">
      <c r="A19" s="60">
        <v>7250</v>
      </c>
      <c r="B19" s="60" t="s">
        <v>581</v>
      </c>
      <c r="C19" s="234">
        <v>0</v>
      </c>
      <c r="D19" s="234">
        <v>0</v>
      </c>
      <c r="E19" s="234">
        <v>0</v>
      </c>
      <c r="F19" s="234">
        <v>0</v>
      </c>
    </row>
    <row r="20" spans="1:6" x14ac:dyDescent="0.2">
      <c r="A20" s="60">
        <v>7260</v>
      </c>
      <c r="B20" s="60" t="s">
        <v>580</v>
      </c>
      <c r="C20" s="234">
        <v>0</v>
      </c>
      <c r="D20" s="234">
        <v>0</v>
      </c>
      <c r="E20" s="234">
        <v>0</v>
      </c>
      <c r="F20" s="234">
        <v>0</v>
      </c>
    </row>
    <row r="21" spans="1:6" x14ac:dyDescent="0.2">
      <c r="A21" s="60">
        <v>7310</v>
      </c>
      <c r="B21" s="60" t="s">
        <v>579</v>
      </c>
      <c r="C21" s="234">
        <v>0</v>
      </c>
      <c r="D21" s="234">
        <v>0</v>
      </c>
      <c r="E21" s="234">
        <v>0</v>
      </c>
      <c r="F21" s="234">
        <v>0</v>
      </c>
    </row>
    <row r="22" spans="1:6" x14ac:dyDescent="0.2">
      <c r="A22" s="60">
        <v>7320</v>
      </c>
      <c r="B22" s="60" t="s">
        <v>578</v>
      </c>
      <c r="C22" s="234">
        <v>0</v>
      </c>
      <c r="D22" s="234">
        <v>0</v>
      </c>
      <c r="E22" s="234">
        <v>0</v>
      </c>
      <c r="F22" s="234">
        <v>0</v>
      </c>
    </row>
    <row r="23" spans="1:6" x14ac:dyDescent="0.2">
      <c r="A23" s="60">
        <v>7330</v>
      </c>
      <c r="B23" s="60" t="s">
        <v>577</v>
      </c>
      <c r="C23" s="234">
        <v>0</v>
      </c>
      <c r="D23" s="234">
        <v>0</v>
      </c>
      <c r="E23" s="234">
        <v>0</v>
      </c>
      <c r="F23" s="234">
        <v>0</v>
      </c>
    </row>
    <row r="24" spans="1:6" x14ac:dyDescent="0.2">
      <c r="A24" s="60">
        <v>7340</v>
      </c>
      <c r="B24" s="60" t="s">
        <v>576</v>
      </c>
      <c r="C24" s="234">
        <v>0</v>
      </c>
      <c r="D24" s="234">
        <v>0</v>
      </c>
      <c r="E24" s="234">
        <v>0</v>
      </c>
      <c r="F24" s="234">
        <v>0</v>
      </c>
    </row>
    <row r="25" spans="1:6" x14ac:dyDescent="0.2">
      <c r="A25" s="60">
        <v>7350</v>
      </c>
      <c r="B25" s="60" t="s">
        <v>575</v>
      </c>
      <c r="C25" s="234">
        <v>0</v>
      </c>
      <c r="D25" s="234">
        <v>0</v>
      </c>
      <c r="E25" s="234">
        <v>0</v>
      </c>
      <c r="F25" s="234">
        <v>0</v>
      </c>
    </row>
    <row r="26" spans="1:6" x14ac:dyDescent="0.2">
      <c r="A26" s="60">
        <v>7360</v>
      </c>
      <c r="B26" s="60" t="s">
        <v>574</v>
      </c>
      <c r="C26" s="234">
        <v>0</v>
      </c>
      <c r="D26" s="234">
        <v>0</v>
      </c>
      <c r="E26" s="234">
        <v>0</v>
      </c>
      <c r="F26" s="234">
        <v>0</v>
      </c>
    </row>
    <row r="27" spans="1:6" x14ac:dyDescent="0.2">
      <c r="A27" s="60">
        <v>7410</v>
      </c>
      <c r="B27" s="60" t="s">
        <v>573</v>
      </c>
      <c r="C27" s="234">
        <v>0</v>
      </c>
      <c r="D27" s="234">
        <v>0</v>
      </c>
      <c r="E27" s="234">
        <v>0</v>
      </c>
      <c r="F27" s="234">
        <v>0</v>
      </c>
    </row>
    <row r="28" spans="1:6" x14ac:dyDescent="0.2">
      <c r="A28" s="60">
        <v>7420</v>
      </c>
      <c r="B28" s="60" t="s">
        <v>572</v>
      </c>
      <c r="C28" s="234">
        <v>0</v>
      </c>
      <c r="D28" s="234">
        <v>0</v>
      </c>
      <c r="E28" s="234">
        <v>0</v>
      </c>
      <c r="F28" s="234">
        <v>0</v>
      </c>
    </row>
    <row r="29" spans="1:6" x14ac:dyDescent="0.2">
      <c r="A29" s="60">
        <v>7510</v>
      </c>
      <c r="B29" s="60" t="s">
        <v>571</v>
      </c>
      <c r="C29" s="234">
        <v>0</v>
      </c>
      <c r="D29" s="234">
        <v>0</v>
      </c>
      <c r="E29" s="234">
        <v>0</v>
      </c>
      <c r="F29" s="234">
        <v>0</v>
      </c>
    </row>
    <row r="30" spans="1:6" x14ac:dyDescent="0.2">
      <c r="A30" s="60">
        <v>7520</v>
      </c>
      <c r="B30" s="60" t="s">
        <v>570</v>
      </c>
      <c r="C30" s="234">
        <v>0</v>
      </c>
      <c r="D30" s="234">
        <v>0</v>
      </c>
      <c r="E30" s="234">
        <v>0</v>
      </c>
      <c r="F30" s="234">
        <v>0</v>
      </c>
    </row>
    <row r="31" spans="1:6" x14ac:dyDescent="0.2">
      <c r="A31" s="60">
        <v>7610</v>
      </c>
      <c r="B31" s="60" t="s">
        <v>569</v>
      </c>
      <c r="C31" s="234">
        <v>0</v>
      </c>
      <c r="D31" s="234">
        <v>0</v>
      </c>
      <c r="E31" s="234">
        <v>0</v>
      </c>
      <c r="F31" s="234">
        <v>0</v>
      </c>
    </row>
    <row r="32" spans="1:6" x14ac:dyDescent="0.2">
      <c r="A32" s="60">
        <v>7620</v>
      </c>
      <c r="B32" s="60" t="s">
        <v>568</v>
      </c>
      <c r="C32" s="234">
        <v>0</v>
      </c>
      <c r="D32" s="234">
        <v>0</v>
      </c>
      <c r="E32" s="234">
        <v>0</v>
      </c>
      <c r="F32" s="234">
        <v>0</v>
      </c>
    </row>
    <row r="33" spans="1:6" x14ac:dyDescent="0.2">
      <c r="A33" s="60">
        <v>7630</v>
      </c>
      <c r="B33" s="60" t="s">
        <v>567</v>
      </c>
      <c r="C33" s="234">
        <v>0</v>
      </c>
      <c r="D33" s="234">
        <v>0</v>
      </c>
      <c r="E33" s="234">
        <v>0</v>
      </c>
      <c r="F33" s="234">
        <v>0</v>
      </c>
    </row>
    <row r="34" spans="1:6" x14ac:dyDescent="0.2">
      <c r="A34" s="60">
        <v>7640</v>
      </c>
      <c r="B34" s="60" t="s">
        <v>566</v>
      </c>
      <c r="C34" s="234">
        <v>0</v>
      </c>
      <c r="D34" s="234">
        <v>0</v>
      </c>
      <c r="E34" s="234">
        <v>0</v>
      </c>
      <c r="F34" s="234">
        <v>0</v>
      </c>
    </row>
    <row r="35" spans="1:6" s="70" customFormat="1" x14ac:dyDescent="0.2">
      <c r="A35" s="68">
        <v>8000</v>
      </c>
      <c r="B35" s="70" t="s">
        <v>565</v>
      </c>
      <c r="C35" s="233"/>
      <c r="D35" s="233"/>
      <c r="E35" s="233"/>
      <c r="F35" s="233"/>
    </row>
    <row r="36" spans="1:6" x14ac:dyDescent="0.2">
      <c r="A36" s="60">
        <v>8110</v>
      </c>
      <c r="B36" s="60" t="s">
        <v>564</v>
      </c>
      <c r="C36" s="234">
        <v>0</v>
      </c>
      <c r="D36" s="287">
        <v>16016425</v>
      </c>
      <c r="E36" s="287">
        <v>0</v>
      </c>
      <c r="F36" s="287">
        <v>16016425</v>
      </c>
    </row>
    <row r="37" spans="1:6" x14ac:dyDescent="0.2">
      <c r="A37" s="60">
        <v>8120</v>
      </c>
      <c r="B37" s="60" t="s">
        <v>563</v>
      </c>
      <c r="C37" s="234">
        <v>0</v>
      </c>
      <c r="D37" s="287">
        <v>17219414.18</v>
      </c>
      <c r="E37" s="287">
        <v>17929722.219999999</v>
      </c>
      <c r="F37" s="287">
        <v>-710308.04</v>
      </c>
    </row>
    <row r="38" spans="1:6" x14ac:dyDescent="0.2">
      <c r="A38" s="60">
        <v>8130</v>
      </c>
      <c r="B38" s="60" t="s">
        <v>562</v>
      </c>
      <c r="C38" s="234">
        <v>0</v>
      </c>
      <c r="D38" s="287">
        <v>1913297.22</v>
      </c>
      <c r="E38" s="287">
        <v>1185122.3400000001</v>
      </c>
      <c r="F38" s="287">
        <v>728174.88</v>
      </c>
    </row>
    <row r="39" spans="1:6" x14ac:dyDescent="0.2">
      <c r="A39" s="60">
        <v>8140</v>
      </c>
      <c r="B39" s="60" t="s">
        <v>561</v>
      </c>
      <c r="C39" s="234">
        <v>0</v>
      </c>
      <c r="D39" s="287">
        <v>16034291.84</v>
      </c>
      <c r="E39" s="287">
        <v>16034291.84</v>
      </c>
      <c r="F39" s="287">
        <v>0</v>
      </c>
    </row>
    <row r="40" spans="1:6" x14ac:dyDescent="0.2">
      <c r="A40" s="60">
        <v>8150</v>
      </c>
      <c r="B40" s="60" t="s">
        <v>560</v>
      </c>
      <c r="C40" s="234">
        <v>0</v>
      </c>
      <c r="D40" s="287">
        <v>0</v>
      </c>
      <c r="E40" s="287">
        <v>16034291.84</v>
      </c>
      <c r="F40" s="287">
        <v>-16034291.84</v>
      </c>
    </row>
    <row r="41" spans="1:6" x14ac:dyDescent="0.2">
      <c r="A41" s="60">
        <v>8210</v>
      </c>
      <c r="B41" s="60" t="s">
        <v>559</v>
      </c>
      <c r="C41" s="287">
        <v>0</v>
      </c>
      <c r="D41" s="287">
        <v>0</v>
      </c>
      <c r="E41" s="287">
        <v>16016425</v>
      </c>
      <c r="F41" s="287">
        <v>16016425</v>
      </c>
    </row>
    <row r="42" spans="1:6" x14ac:dyDescent="0.2">
      <c r="A42" s="60">
        <v>8220</v>
      </c>
      <c r="B42" s="60" t="s">
        <v>558</v>
      </c>
      <c r="C42" s="287">
        <v>0</v>
      </c>
      <c r="D42" s="287">
        <v>52449347.82</v>
      </c>
      <c r="E42" s="287">
        <v>51452438.020000003</v>
      </c>
      <c r="F42" s="287">
        <v>996909.8</v>
      </c>
    </row>
    <row r="43" spans="1:6" x14ac:dyDescent="0.2">
      <c r="A43" s="60">
        <v>8230</v>
      </c>
      <c r="B43" s="60" t="s">
        <v>557</v>
      </c>
      <c r="C43" s="287">
        <v>0</v>
      </c>
      <c r="D43" s="287">
        <v>36569867.200000003</v>
      </c>
      <c r="E43" s="287">
        <v>36432922.82</v>
      </c>
      <c r="F43" s="287">
        <v>136944.38</v>
      </c>
    </row>
    <row r="44" spans="1:6" x14ac:dyDescent="0.2">
      <c r="A44" s="60">
        <v>8240</v>
      </c>
      <c r="B44" s="60" t="s">
        <v>556</v>
      </c>
      <c r="C44" s="287">
        <v>0</v>
      </c>
      <c r="D44" s="287">
        <v>14882570.82</v>
      </c>
      <c r="E44" s="287">
        <v>14882570.82</v>
      </c>
      <c r="F44" s="287">
        <v>0</v>
      </c>
    </row>
    <row r="45" spans="1:6" x14ac:dyDescent="0.2">
      <c r="A45" s="60">
        <v>8250</v>
      </c>
      <c r="B45" s="60" t="s">
        <v>555</v>
      </c>
      <c r="C45" s="287">
        <v>0</v>
      </c>
      <c r="D45" s="287">
        <v>14882570.82</v>
      </c>
      <c r="E45" s="287">
        <v>14464313.470000001</v>
      </c>
      <c r="F45" s="287">
        <v>418257.35</v>
      </c>
    </row>
    <row r="46" spans="1:6" x14ac:dyDescent="0.2">
      <c r="A46" s="60">
        <v>8260</v>
      </c>
      <c r="B46" s="60" t="s">
        <v>554</v>
      </c>
      <c r="C46" s="287">
        <v>0</v>
      </c>
      <c r="D46" s="287">
        <v>14464313.470000001</v>
      </c>
      <c r="E46" s="287">
        <v>14464313.470000001</v>
      </c>
      <c r="F46" s="287">
        <v>0</v>
      </c>
    </row>
    <row r="47" spans="1:6" x14ac:dyDescent="0.2">
      <c r="A47" s="60">
        <v>8270</v>
      </c>
      <c r="B47" s="60" t="s">
        <v>553</v>
      </c>
      <c r="C47" s="287">
        <v>0</v>
      </c>
      <c r="D47" s="287">
        <v>14464313.470000001</v>
      </c>
      <c r="E47" s="287">
        <v>0</v>
      </c>
      <c r="F47" s="287">
        <v>14464313.470000001</v>
      </c>
    </row>
    <row r="48" spans="1:6" x14ac:dyDescent="0.2">
      <c r="A48" s="114"/>
    </row>
    <row r="49" spans="1:2" x14ac:dyDescent="0.2">
      <c r="A49" s="114"/>
      <c r="B49" s="41"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74803149606299213" bottom="0.74803149606299213" header="0.31496062992125984" footer="0.31496062992125984"/>
  <pageSetup scale="72" fitToHeight="0"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showGridLines="0" zoomScaleNormal="100" zoomScaleSheetLayoutView="100" workbookViewId="0">
      <selection activeCell="B26" sqref="B26"/>
    </sheetView>
  </sheetViews>
  <sheetFormatPr baseColWidth="10" defaultColWidth="9.140625" defaultRowHeight="11.25" x14ac:dyDescent="0.2"/>
  <cols>
    <col min="1" max="1" width="10"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8" width="16.7109375" style="41" customWidth="1"/>
    <col min="9" max="9" width="9.140625" style="41" customWidth="1"/>
    <col min="10" max="16384" width="9.140625" style="41"/>
  </cols>
  <sheetData>
    <row r="1" spans="1:8" s="38" customFormat="1" ht="18.95" customHeight="1" x14ac:dyDescent="0.25">
      <c r="A1" s="356" t="s">
        <v>1793</v>
      </c>
      <c r="B1" s="396"/>
      <c r="C1" s="396"/>
      <c r="D1" s="396"/>
      <c r="E1" s="396"/>
      <c r="F1" s="396"/>
      <c r="G1" s="36" t="s">
        <v>97</v>
      </c>
      <c r="H1" s="199">
        <v>2021</v>
      </c>
    </row>
    <row r="2" spans="1:8" s="38" customFormat="1" ht="18.95" customHeight="1" x14ac:dyDescent="0.25">
      <c r="A2" s="356" t="s">
        <v>98</v>
      </c>
      <c r="B2" s="396"/>
      <c r="C2" s="396"/>
      <c r="D2" s="396"/>
      <c r="E2" s="396"/>
      <c r="F2" s="396"/>
      <c r="G2" s="36" t="s">
        <v>99</v>
      </c>
      <c r="H2" s="199" t="s">
        <v>603</v>
      </c>
    </row>
    <row r="3" spans="1:8" s="38" customFormat="1" ht="18.95" customHeight="1" x14ac:dyDescent="0.25">
      <c r="A3" s="356" t="s">
        <v>1794</v>
      </c>
      <c r="B3" s="396"/>
      <c r="C3" s="396"/>
      <c r="D3" s="396"/>
      <c r="E3" s="396"/>
      <c r="F3" s="396"/>
      <c r="G3" s="36" t="s">
        <v>100</v>
      </c>
      <c r="H3" s="199">
        <v>4</v>
      </c>
    </row>
    <row r="4" spans="1:8" x14ac:dyDescent="0.2">
      <c r="A4" s="39" t="s">
        <v>101</v>
      </c>
      <c r="B4" s="40"/>
      <c r="C4" s="40"/>
      <c r="D4" s="40"/>
      <c r="E4" s="40"/>
      <c r="F4" s="40"/>
      <c r="G4" s="40"/>
      <c r="H4" s="40"/>
    </row>
    <row r="6" spans="1:8" x14ac:dyDescent="0.2">
      <c r="A6" s="40" t="s">
        <v>102</v>
      </c>
      <c r="B6" s="40"/>
      <c r="C6" s="40"/>
      <c r="D6" s="40"/>
      <c r="E6" s="40"/>
      <c r="F6" s="40"/>
      <c r="G6" s="40"/>
      <c r="H6" s="40"/>
    </row>
    <row r="7" spans="1:8" x14ac:dyDescent="0.2">
      <c r="A7" s="42" t="s">
        <v>103</v>
      </c>
      <c r="B7" s="42" t="s">
        <v>104</v>
      </c>
      <c r="C7" s="42" t="s">
        <v>105</v>
      </c>
      <c r="D7" s="42" t="s">
        <v>106</v>
      </c>
      <c r="E7" s="42"/>
      <c r="F7" s="42"/>
      <c r="G7" s="42"/>
      <c r="H7" s="42"/>
    </row>
    <row r="8" spans="1:8" x14ac:dyDescent="0.2">
      <c r="A8" s="43">
        <v>1114</v>
      </c>
      <c r="B8" s="41" t="s">
        <v>107</v>
      </c>
      <c r="C8" s="234">
        <v>8320351.8800000008</v>
      </c>
    </row>
    <row r="9" spans="1:8" x14ac:dyDescent="0.2">
      <c r="A9" s="43">
        <v>1115</v>
      </c>
      <c r="B9" s="41" t="s">
        <v>108</v>
      </c>
      <c r="C9" s="234">
        <v>0</v>
      </c>
    </row>
    <row r="10" spans="1:8" x14ac:dyDescent="0.2">
      <c r="A10" s="43">
        <v>1121</v>
      </c>
      <c r="B10" s="41" t="s">
        <v>109</v>
      </c>
      <c r="C10" s="234">
        <v>0</v>
      </c>
    </row>
    <row r="11" spans="1:8" x14ac:dyDescent="0.2">
      <c r="A11" s="43">
        <v>1211</v>
      </c>
      <c r="B11" s="41" t="s">
        <v>110</v>
      </c>
      <c r="C11" s="234">
        <v>0</v>
      </c>
    </row>
    <row r="13" spans="1:8" x14ac:dyDescent="0.2">
      <c r="A13" s="40" t="s">
        <v>111</v>
      </c>
      <c r="B13" s="40"/>
      <c r="C13" s="40"/>
      <c r="D13" s="40"/>
      <c r="E13" s="40"/>
      <c r="F13" s="40"/>
      <c r="G13" s="40"/>
      <c r="H13" s="40"/>
    </row>
    <row r="14" spans="1:8" x14ac:dyDescent="0.2">
      <c r="A14" s="42" t="s">
        <v>103</v>
      </c>
      <c r="B14" s="42" t="s">
        <v>104</v>
      </c>
      <c r="C14" s="42" t="s">
        <v>105</v>
      </c>
      <c r="D14" s="42">
        <v>2020</v>
      </c>
      <c r="E14" s="42">
        <f>D14-1</f>
        <v>2019</v>
      </c>
      <c r="F14" s="42">
        <f>E14-1</f>
        <v>2018</v>
      </c>
      <c r="G14" s="42">
        <f>F14-1</f>
        <v>2017</v>
      </c>
      <c r="H14" s="42" t="s">
        <v>112</v>
      </c>
    </row>
    <row r="15" spans="1:8" x14ac:dyDescent="0.2">
      <c r="A15" s="43">
        <v>1122</v>
      </c>
      <c r="B15" s="41" t="s">
        <v>113</v>
      </c>
      <c r="C15" s="234">
        <v>0</v>
      </c>
      <c r="D15" s="234">
        <v>0</v>
      </c>
      <c r="E15" s="234">
        <v>0</v>
      </c>
      <c r="F15" s="234">
        <v>0</v>
      </c>
      <c r="G15" s="234">
        <v>0</v>
      </c>
    </row>
    <row r="16" spans="1:8" x14ac:dyDescent="0.2">
      <c r="A16" s="43">
        <v>1124</v>
      </c>
      <c r="B16" s="41" t="s">
        <v>114</v>
      </c>
      <c r="C16" s="234">
        <v>1761087.88</v>
      </c>
      <c r="D16" s="234">
        <v>2318795.08</v>
      </c>
      <c r="E16" s="234">
        <v>0</v>
      </c>
      <c r="F16" s="234">
        <v>0</v>
      </c>
      <c r="G16" s="234">
        <v>0</v>
      </c>
    </row>
    <row r="18" spans="1:8" x14ac:dyDescent="0.2">
      <c r="A18" s="40" t="s">
        <v>115</v>
      </c>
      <c r="B18" s="40"/>
      <c r="C18" s="40"/>
      <c r="D18" s="40"/>
      <c r="E18" s="40"/>
      <c r="F18" s="40"/>
      <c r="G18" s="40"/>
      <c r="H18" s="40"/>
    </row>
    <row r="19" spans="1:8" x14ac:dyDescent="0.2">
      <c r="A19" s="42" t="s">
        <v>103</v>
      </c>
      <c r="B19" s="42" t="s">
        <v>104</v>
      </c>
      <c r="C19" s="42" t="s">
        <v>105</v>
      </c>
      <c r="D19" s="42" t="s">
        <v>116</v>
      </c>
      <c r="E19" s="42" t="s">
        <v>117</v>
      </c>
      <c r="F19" s="42" t="s">
        <v>118</v>
      </c>
      <c r="G19" s="42" t="s">
        <v>119</v>
      </c>
      <c r="H19" s="42" t="s">
        <v>120</v>
      </c>
    </row>
    <row r="20" spans="1:8" x14ac:dyDescent="0.2">
      <c r="A20" s="43">
        <v>1123</v>
      </c>
      <c r="B20" s="41" t="s">
        <v>121</v>
      </c>
      <c r="C20" s="234">
        <v>0</v>
      </c>
      <c r="D20" s="234">
        <v>0</v>
      </c>
      <c r="E20" s="234">
        <v>0</v>
      </c>
      <c r="F20" s="234">
        <v>0</v>
      </c>
      <c r="G20" s="234">
        <v>0</v>
      </c>
    </row>
    <row r="21" spans="1:8" x14ac:dyDescent="0.2">
      <c r="A21" s="43">
        <v>1125</v>
      </c>
      <c r="B21" s="41" t="s">
        <v>122</v>
      </c>
      <c r="C21" s="234">
        <v>0</v>
      </c>
      <c r="D21" s="234">
        <v>0</v>
      </c>
      <c r="E21" s="234">
        <v>0</v>
      </c>
      <c r="F21" s="234">
        <v>0</v>
      </c>
      <c r="G21" s="234">
        <v>0</v>
      </c>
    </row>
    <row r="22" spans="1:8" x14ac:dyDescent="0.2">
      <c r="A22" s="215">
        <v>1126</v>
      </c>
      <c r="B22" s="216" t="s">
        <v>123</v>
      </c>
      <c r="C22" s="234">
        <v>0</v>
      </c>
      <c r="D22" s="234">
        <v>0</v>
      </c>
      <c r="E22" s="234">
        <v>0</v>
      </c>
      <c r="F22" s="234">
        <v>0</v>
      </c>
      <c r="G22" s="234">
        <v>0</v>
      </c>
    </row>
    <row r="23" spans="1:8" x14ac:dyDescent="0.2">
      <c r="A23" s="215">
        <v>1129</v>
      </c>
      <c r="B23" s="216" t="s">
        <v>124</v>
      </c>
      <c r="C23" s="234">
        <v>0</v>
      </c>
      <c r="D23" s="234">
        <v>0</v>
      </c>
      <c r="E23" s="234">
        <v>0</v>
      </c>
      <c r="F23" s="234">
        <v>0</v>
      </c>
      <c r="G23" s="234">
        <v>0</v>
      </c>
    </row>
    <row r="24" spans="1:8" x14ac:dyDescent="0.2">
      <c r="A24" s="43">
        <v>1131</v>
      </c>
      <c r="B24" s="41" t="s">
        <v>125</v>
      </c>
      <c r="C24" s="234">
        <v>0</v>
      </c>
      <c r="D24" s="234">
        <v>0</v>
      </c>
      <c r="E24" s="234">
        <v>0</v>
      </c>
      <c r="F24" s="234">
        <v>0</v>
      </c>
      <c r="G24" s="234">
        <v>0</v>
      </c>
    </row>
    <row r="25" spans="1:8" x14ac:dyDescent="0.2">
      <c r="A25" s="43">
        <v>1132</v>
      </c>
      <c r="B25" s="41" t="s">
        <v>126</v>
      </c>
      <c r="C25" s="234">
        <v>0</v>
      </c>
      <c r="D25" s="234">
        <v>0</v>
      </c>
      <c r="E25" s="234">
        <v>0</v>
      </c>
      <c r="F25" s="234">
        <v>0</v>
      </c>
      <c r="G25" s="234">
        <v>0</v>
      </c>
    </row>
    <row r="26" spans="1:8" x14ac:dyDescent="0.2">
      <c r="A26" s="43">
        <v>1133</v>
      </c>
      <c r="B26" s="41" t="s">
        <v>127</v>
      </c>
      <c r="C26" s="234">
        <v>0</v>
      </c>
      <c r="D26" s="234">
        <v>0</v>
      </c>
      <c r="E26" s="234">
        <v>0</v>
      </c>
      <c r="F26" s="234">
        <v>0</v>
      </c>
      <c r="G26" s="234">
        <v>0</v>
      </c>
    </row>
    <row r="27" spans="1:8" x14ac:dyDescent="0.2">
      <c r="A27" s="43">
        <v>1134</v>
      </c>
      <c r="B27" s="41" t="s">
        <v>128</v>
      </c>
      <c r="C27" s="234">
        <v>0</v>
      </c>
      <c r="D27" s="234">
        <v>0</v>
      </c>
      <c r="E27" s="234">
        <v>0</v>
      </c>
      <c r="F27" s="234">
        <v>0</v>
      </c>
      <c r="G27" s="234">
        <v>0</v>
      </c>
    </row>
    <row r="28" spans="1:8" x14ac:dyDescent="0.2">
      <c r="A28" s="43">
        <v>1139</v>
      </c>
      <c r="B28" s="41" t="s">
        <v>129</v>
      </c>
      <c r="C28" s="234">
        <v>0</v>
      </c>
      <c r="D28" s="234">
        <v>0</v>
      </c>
      <c r="E28" s="234">
        <v>0</v>
      </c>
      <c r="F28" s="234">
        <v>0</v>
      </c>
      <c r="G28" s="234">
        <v>0</v>
      </c>
    </row>
    <row r="30" spans="1:8" x14ac:dyDescent="0.2">
      <c r="A30" s="40" t="s">
        <v>130</v>
      </c>
      <c r="B30" s="40"/>
      <c r="C30" s="40"/>
      <c r="D30" s="40"/>
      <c r="E30" s="40"/>
      <c r="F30" s="40"/>
      <c r="G30" s="40"/>
      <c r="H30" s="40"/>
    </row>
    <row r="31" spans="1:8" x14ac:dyDescent="0.2">
      <c r="A31" s="42" t="s">
        <v>103</v>
      </c>
      <c r="B31" s="42" t="s">
        <v>104</v>
      </c>
      <c r="C31" s="42" t="s">
        <v>105</v>
      </c>
      <c r="D31" s="42" t="s">
        <v>131</v>
      </c>
      <c r="E31" s="42" t="s">
        <v>132</v>
      </c>
      <c r="F31" s="42" t="s">
        <v>133</v>
      </c>
      <c r="G31" s="42" t="s">
        <v>134</v>
      </c>
      <c r="H31" s="42"/>
    </row>
    <row r="32" spans="1:8" x14ac:dyDescent="0.2">
      <c r="A32" s="43">
        <v>1140</v>
      </c>
      <c r="B32" s="41" t="s">
        <v>135</v>
      </c>
      <c r="C32" s="165">
        <v>0</v>
      </c>
    </row>
    <row r="33" spans="1:8" x14ac:dyDescent="0.2">
      <c r="A33" s="43">
        <v>1141</v>
      </c>
      <c r="B33" s="41" t="s">
        <v>136</v>
      </c>
      <c r="C33" s="165">
        <v>0</v>
      </c>
    </row>
    <row r="34" spans="1:8" x14ac:dyDescent="0.2">
      <c r="A34" s="43">
        <v>1142</v>
      </c>
      <c r="B34" s="41" t="s">
        <v>137</v>
      </c>
      <c r="C34" s="165">
        <v>0</v>
      </c>
    </row>
    <row r="35" spans="1:8" x14ac:dyDescent="0.2">
      <c r="A35" s="43">
        <v>1143</v>
      </c>
      <c r="B35" s="41" t="s">
        <v>138</v>
      </c>
      <c r="C35" s="165">
        <v>0</v>
      </c>
    </row>
    <row r="36" spans="1:8" x14ac:dyDescent="0.2">
      <c r="A36" s="43">
        <v>1144</v>
      </c>
      <c r="B36" s="41" t="s">
        <v>139</v>
      </c>
      <c r="C36" s="165">
        <v>0</v>
      </c>
    </row>
    <row r="37" spans="1:8" x14ac:dyDescent="0.2">
      <c r="A37" s="43">
        <v>1145</v>
      </c>
      <c r="B37" s="41" t="s">
        <v>140</v>
      </c>
      <c r="C37" s="165">
        <v>0</v>
      </c>
    </row>
    <row r="39" spans="1:8" x14ac:dyDescent="0.2">
      <c r="A39" s="40" t="s">
        <v>141</v>
      </c>
      <c r="B39" s="40"/>
      <c r="C39" s="40"/>
      <c r="D39" s="40"/>
      <c r="E39" s="40"/>
      <c r="F39" s="40"/>
      <c r="G39" s="40"/>
      <c r="H39" s="40"/>
    </row>
    <row r="40" spans="1:8" x14ac:dyDescent="0.2">
      <c r="A40" s="42" t="s">
        <v>103</v>
      </c>
      <c r="B40" s="42" t="s">
        <v>104</v>
      </c>
      <c r="C40" s="42" t="s">
        <v>105</v>
      </c>
      <c r="D40" s="42" t="s">
        <v>142</v>
      </c>
      <c r="E40" s="42" t="s">
        <v>143</v>
      </c>
      <c r="F40" s="42" t="s">
        <v>144</v>
      </c>
      <c r="G40" s="42"/>
      <c r="H40" s="42"/>
    </row>
    <row r="41" spans="1:8" x14ac:dyDescent="0.2">
      <c r="A41" s="43">
        <v>1150</v>
      </c>
      <c r="B41" s="41" t="s">
        <v>145</v>
      </c>
      <c r="C41" s="165">
        <v>0</v>
      </c>
    </row>
    <row r="42" spans="1:8" x14ac:dyDescent="0.2">
      <c r="A42" s="43">
        <v>1151</v>
      </c>
      <c r="B42" s="41" t="s">
        <v>146</v>
      </c>
      <c r="C42" s="165">
        <v>0</v>
      </c>
    </row>
    <row r="44" spans="1:8" x14ac:dyDescent="0.2">
      <c r="A44" s="40" t="s">
        <v>147</v>
      </c>
      <c r="B44" s="40"/>
      <c r="C44" s="40"/>
      <c r="D44" s="40"/>
      <c r="E44" s="40"/>
      <c r="F44" s="40"/>
      <c r="G44" s="40"/>
      <c r="H44" s="40"/>
    </row>
    <row r="45" spans="1:8" x14ac:dyDescent="0.2">
      <c r="A45" s="42" t="s">
        <v>103</v>
      </c>
      <c r="B45" s="42" t="s">
        <v>104</v>
      </c>
      <c r="C45" s="42" t="s">
        <v>105</v>
      </c>
      <c r="D45" s="42" t="s">
        <v>106</v>
      </c>
      <c r="E45" s="42" t="s">
        <v>120</v>
      </c>
      <c r="F45" s="42"/>
      <c r="G45" s="42"/>
      <c r="H45" s="42"/>
    </row>
    <row r="46" spans="1:8" x14ac:dyDescent="0.2">
      <c r="A46" s="43">
        <v>1213</v>
      </c>
      <c r="B46" s="41" t="s">
        <v>148</v>
      </c>
      <c r="C46" s="165">
        <v>0</v>
      </c>
    </row>
    <row r="48" spans="1:8" x14ac:dyDescent="0.2">
      <c r="A48" s="40" t="s">
        <v>149</v>
      </c>
      <c r="B48" s="40"/>
      <c r="C48" s="40"/>
      <c r="D48" s="40"/>
      <c r="E48" s="40"/>
      <c r="F48" s="40"/>
      <c r="G48" s="40"/>
      <c r="H48" s="40"/>
    </row>
    <row r="49" spans="1:8" x14ac:dyDescent="0.2">
      <c r="A49" s="42" t="s">
        <v>103</v>
      </c>
      <c r="B49" s="42" t="s">
        <v>104</v>
      </c>
      <c r="C49" s="42" t="s">
        <v>105</v>
      </c>
      <c r="D49" s="42"/>
      <c r="E49" s="42"/>
      <c r="F49" s="42"/>
      <c r="G49" s="42"/>
      <c r="H49" s="42"/>
    </row>
    <row r="50" spans="1:8" x14ac:dyDescent="0.2">
      <c r="A50" s="43">
        <v>1214</v>
      </c>
      <c r="B50" s="41" t="s">
        <v>150</v>
      </c>
      <c r="C50" s="165">
        <v>0</v>
      </c>
    </row>
    <row r="52" spans="1:8" x14ac:dyDescent="0.2">
      <c r="A52" s="40" t="s">
        <v>151</v>
      </c>
      <c r="B52" s="40"/>
      <c r="C52" s="40"/>
      <c r="D52" s="40"/>
      <c r="E52" s="40"/>
      <c r="F52" s="40"/>
      <c r="G52" s="40"/>
      <c r="H52" s="40"/>
    </row>
    <row r="53" spans="1:8" x14ac:dyDescent="0.2">
      <c r="A53" s="42" t="s">
        <v>103</v>
      </c>
      <c r="B53" s="42" t="s">
        <v>104</v>
      </c>
      <c r="C53" s="42" t="s">
        <v>105</v>
      </c>
      <c r="D53" s="42" t="s">
        <v>152</v>
      </c>
      <c r="E53" s="42" t="s">
        <v>153</v>
      </c>
      <c r="F53" s="42" t="s">
        <v>142</v>
      </c>
      <c r="G53" s="42" t="s">
        <v>154</v>
      </c>
      <c r="H53" s="42" t="s">
        <v>155</v>
      </c>
    </row>
    <row r="54" spans="1:8" x14ac:dyDescent="0.2">
      <c r="A54" s="43">
        <v>1230</v>
      </c>
      <c r="B54" s="41" t="s">
        <v>156</v>
      </c>
      <c r="C54" s="234">
        <v>9287312.8200000003</v>
      </c>
      <c r="D54" s="234">
        <f>+D57</f>
        <v>49975.44</v>
      </c>
      <c r="E54" s="234">
        <f>+E57</f>
        <v>-373045.34</v>
      </c>
    </row>
    <row r="55" spans="1:8" x14ac:dyDescent="0.2">
      <c r="A55" s="43">
        <v>1231</v>
      </c>
      <c r="B55" s="41" t="s">
        <v>157</v>
      </c>
      <c r="C55" s="234">
        <v>6258494.8899999997</v>
      </c>
      <c r="D55" s="234">
        <v>0</v>
      </c>
      <c r="E55" s="234">
        <v>0</v>
      </c>
    </row>
    <row r="56" spans="1:8" x14ac:dyDescent="0.2">
      <c r="A56" s="43">
        <v>1232</v>
      </c>
      <c r="B56" s="41" t="s">
        <v>158</v>
      </c>
      <c r="C56" s="234">
        <v>0</v>
      </c>
      <c r="D56" s="234">
        <v>0</v>
      </c>
      <c r="E56" s="234">
        <v>0</v>
      </c>
    </row>
    <row r="57" spans="1:8" x14ac:dyDescent="0.2">
      <c r="A57" s="43">
        <v>1233</v>
      </c>
      <c r="B57" s="41" t="s">
        <v>159</v>
      </c>
      <c r="C57" s="234">
        <v>3028817.93</v>
      </c>
      <c r="D57" s="234">
        <v>49975.44</v>
      </c>
      <c r="E57" s="234">
        <v>-373045.34</v>
      </c>
    </row>
    <row r="58" spans="1:8" x14ac:dyDescent="0.2">
      <c r="A58" s="43">
        <v>1234</v>
      </c>
      <c r="B58" s="41" t="s">
        <v>160</v>
      </c>
      <c r="C58" s="234">
        <v>0</v>
      </c>
      <c r="D58" s="234">
        <v>0</v>
      </c>
      <c r="E58" s="234">
        <v>0</v>
      </c>
    </row>
    <row r="59" spans="1:8" x14ac:dyDescent="0.2">
      <c r="A59" s="43">
        <v>1235</v>
      </c>
      <c r="B59" s="41" t="s">
        <v>161</v>
      </c>
      <c r="C59" s="234">
        <v>0</v>
      </c>
      <c r="D59" s="234">
        <v>0</v>
      </c>
      <c r="E59" s="234">
        <v>0</v>
      </c>
    </row>
    <row r="60" spans="1:8" x14ac:dyDescent="0.2">
      <c r="A60" s="43">
        <v>1236</v>
      </c>
      <c r="B60" s="41" t="s">
        <v>162</v>
      </c>
      <c r="C60" s="234">
        <v>0</v>
      </c>
      <c r="D60" s="234">
        <v>0</v>
      </c>
      <c r="E60" s="234">
        <v>0</v>
      </c>
    </row>
    <row r="61" spans="1:8" x14ac:dyDescent="0.2">
      <c r="A61" s="43">
        <v>1239</v>
      </c>
      <c r="B61" s="41" t="s">
        <v>163</v>
      </c>
      <c r="C61" s="234">
        <v>0</v>
      </c>
      <c r="D61" s="234">
        <v>0</v>
      </c>
      <c r="E61" s="234">
        <v>0</v>
      </c>
    </row>
    <row r="62" spans="1:8" x14ac:dyDescent="0.2">
      <c r="A62" s="43">
        <v>1240</v>
      </c>
      <c r="B62" s="41" t="s">
        <v>164</v>
      </c>
      <c r="C62" s="234">
        <v>95671587.230000004</v>
      </c>
      <c r="D62" s="234">
        <v>-2229773.39</v>
      </c>
      <c r="E62" s="234">
        <v>-58889453.280000001</v>
      </c>
    </row>
    <row r="63" spans="1:8" x14ac:dyDescent="0.2">
      <c r="A63" s="43">
        <v>1241</v>
      </c>
      <c r="B63" s="41" t="s">
        <v>165</v>
      </c>
      <c r="C63" s="234">
        <v>5704968.21</v>
      </c>
      <c r="D63" s="234">
        <v>-163837.29999999999</v>
      </c>
      <c r="E63" s="234">
        <v>-5652934.54</v>
      </c>
    </row>
    <row r="64" spans="1:8" x14ac:dyDescent="0.2">
      <c r="A64" s="43">
        <v>1242</v>
      </c>
      <c r="B64" s="41" t="s">
        <v>166</v>
      </c>
      <c r="C64" s="234">
        <v>610527.02999999991</v>
      </c>
      <c r="D64" s="234">
        <v>0</v>
      </c>
      <c r="E64" s="234">
        <v>0</v>
      </c>
    </row>
    <row r="65" spans="1:8" x14ac:dyDescent="0.2">
      <c r="A65" s="43">
        <v>1243</v>
      </c>
      <c r="B65" s="41" t="s">
        <v>167</v>
      </c>
      <c r="C65" s="234">
        <v>100508</v>
      </c>
      <c r="D65" s="234">
        <v>-4702.8900000000003</v>
      </c>
      <c r="E65" s="234">
        <v>-36127.1</v>
      </c>
    </row>
    <row r="66" spans="1:8" x14ac:dyDescent="0.2">
      <c r="A66" s="43">
        <v>1244</v>
      </c>
      <c r="B66" s="41" t="s">
        <v>168</v>
      </c>
      <c r="C66" s="234">
        <v>72512850.150000006</v>
      </c>
      <c r="D66" s="234">
        <v>-1688092</v>
      </c>
      <c r="E66" s="234">
        <v>-43574120.82</v>
      </c>
    </row>
    <row r="67" spans="1:8" x14ac:dyDescent="0.2">
      <c r="A67" s="43">
        <v>1245</v>
      </c>
      <c r="B67" s="41" t="s">
        <v>169</v>
      </c>
      <c r="C67" s="234">
        <v>0</v>
      </c>
      <c r="D67" s="234">
        <v>0</v>
      </c>
      <c r="E67" s="234">
        <v>0</v>
      </c>
    </row>
    <row r="68" spans="1:8" x14ac:dyDescent="0.2">
      <c r="A68" s="43">
        <v>1246</v>
      </c>
      <c r="B68" s="41" t="s">
        <v>170</v>
      </c>
      <c r="C68" s="234">
        <v>16742733.84</v>
      </c>
      <c r="D68" s="234">
        <v>-373141.2</v>
      </c>
      <c r="E68" s="234">
        <v>-9626270.8200000003</v>
      </c>
    </row>
    <row r="69" spans="1:8" x14ac:dyDescent="0.2">
      <c r="A69" s="43">
        <v>1247</v>
      </c>
      <c r="B69" s="41" t="s">
        <v>171</v>
      </c>
      <c r="C69" s="234">
        <v>0</v>
      </c>
      <c r="D69" s="234">
        <v>0</v>
      </c>
      <c r="E69" s="234">
        <v>0</v>
      </c>
    </row>
    <row r="70" spans="1:8" x14ac:dyDescent="0.2">
      <c r="A70" s="43">
        <v>1248</v>
      </c>
      <c r="B70" s="41" t="s">
        <v>172</v>
      </c>
      <c r="C70" s="234">
        <v>0</v>
      </c>
      <c r="D70" s="234">
        <v>0</v>
      </c>
      <c r="E70" s="234">
        <v>0</v>
      </c>
    </row>
    <row r="72" spans="1:8" x14ac:dyDescent="0.2">
      <c r="A72" s="40" t="s">
        <v>173</v>
      </c>
      <c r="B72" s="40"/>
      <c r="C72" s="40"/>
      <c r="D72" s="40"/>
      <c r="E72" s="40"/>
      <c r="F72" s="40"/>
      <c r="G72" s="40"/>
      <c r="H72" s="40"/>
    </row>
    <row r="73" spans="1:8" x14ac:dyDescent="0.2">
      <c r="A73" s="42" t="s">
        <v>103</v>
      </c>
      <c r="B73" s="42" t="s">
        <v>104</v>
      </c>
      <c r="C73" s="42" t="s">
        <v>105</v>
      </c>
      <c r="D73" s="42" t="s">
        <v>174</v>
      </c>
      <c r="E73" s="42" t="s">
        <v>175</v>
      </c>
      <c r="F73" s="42" t="s">
        <v>142</v>
      </c>
      <c r="G73" s="42" t="s">
        <v>154</v>
      </c>
      <c r="H73" s="42" t="s">
        <v>155</v>
      </c>
    </row>
    <row r="74" spans="1:8" x14ac:dyDescent="0.2">
      <c r="A74" s="43">
        <v>1250</v>
      </c>
      <c r="B74" s="41" t="s">
        <v>176</v>
      </c>
      <c r="C74" s="234">
        <v>4289449.2699999996</v>
      </c>
      <c r="D74" s="234">
        <v>114840</v>
      </c>
      <c r="E74" s="234">
        <v>-2328213.4</v>
      </c>
    </row>
    <row r="75" spans="1:8" x14ac:dyDescent="0.2">
      <c r="A75" s="43">
        <v>1251</v>
      </c>
      <c r="B75" s="41" t="s">
        <v>177</v>
      </c>
      <c r="C75" s="234">
        <v>4289449.2699999996</v>
      </c>
      <c r="D75" s="234">
        <v>114840</v>
      </c>
      <c r="E75" s="234">
        <v>-2328213.4</v>
      </c>
    </row>
    <row r="76" spans="1:8" x14ac:dyDescent="0.2">
      <c r="A76" s="43">
        <v>1252</v>
      </c>
      <c r="B76" s="41" t="s">
        <v>178</v>
      </c>
      <c r="C76" s="234">
        <v>0</v>
      </c>
      <c r="D76" s="234">
        <v>0</v>
      </c>
      <c r="E76" s="234">
        <v>0</v>
      </c>
    </row>
    <row r="77" spans="1:8" x14ac:dyDescent="0.2">
      <c r="A77" s="43">
        <v>1253</v>
      </c>
      <c r="B77" s="41" t="s">
        <v>179</v>
      </c>
      <c r="C77" s="234">
        <v>0</v>
      </c>
      <c r="D77" s="234">
        <v>0</v>
      </c>
      <c r="E77" s="234">
        <v>0</v>
      </c>
    </row>
    <row r="78" spans="1:8" x14ac:dyDescent="0.2">
      <c r="A78" s="43">
        <v>1254</v>
      </c>
      <c r="B78" s="41" t="s">
        <v>180</v>
      </c>
      <c r="C78" s="234">
        <v>0</v>
      </c>
      <c r="D78" s="234">
        <v>0</v>
      </c>
      <c r="E78" s="234">
        <v>0</v>
      </c>
    </row>
    <row r="79" spans="1:8" x14ac:dyDescent="0.2">
      <c r="A79" s="43">
        <v>1259</v>
      </c>
      <c r="B79" s="41" t="s">
        <v>181</v>
      </c>
      <c r="C79" s="234">
        <v>0</v>
      </c>
      <c r="D79" s="234">
        <v>0</v>
      </c>
      <c r="E79" s="234">
        <v>0</v>
      </c>
    </row>
    <row r="80" spans="1:8" x14ac:dyDescent="0.2">
      <c r="A80" s="43">
        <v>1270</v>
      </c>
      <c r="B80" s="41" t="s">
        <v>182</v>
      </c>
      <c r="C80" s="234">
        <v>0</v>
      </c>
      <c r="D80" s="234">
        <v>0</v>
      </c>
      <c r="E80" s="234">
        <v>0</v>
      </c>
    </row>
    <row r="81" spans="1:8" x14ac:dyDescent="0.2">
      <c r="A81" s="43">
        <v>1271</v>
      </c>
      <c r="B81" s="41" t="s">
        <v>183</v>
      </c>
      <c r="C81" s="234">
        <v>0</v>
      </c>
      <c r="D81" s="234">
        <v>0</v>
      </c>
      <c r="E81" s="234">
        <v>0</v>
      </c>
    </row>
    <row r="82" spans="1:8" x14ac:dyDescent="0.2">
      <c r="A82" s="43">
        <v>1272</v>
      </c>
      <c r="B82" s="41" t="s">
        <v>184</v>
      </c>
      <c r="C82" s="234">
        <v>0</v>
      </c>
      <c r="D82" s="234">
        <v>0</v>
      </c>
      <c r="E82" s="234">
        <v>0</v>
      </c>
    </row>
    <row r="83" spans="1:8" x14ac:dyDescent="0.2">
      <c r="A83" s="43">
        <v>1273</v>
      </c>
      <c r="B83" s="41" t="s">
        <v>185</v>
      </c>
      <c r="C83" s="234">
        <v>0</v>
      </c>
      <c r="D83" s="234">
        <v>0</v>
      </c>
      <c r="E83" s="234">
        <v>0</v>
      </c>
    </row>
    <row r="84" spans="1:8" x14ac:dyDescent="0.2">
      <c r="A84" s="43">
        <v>1274</v>
      </c>
      <c r="B84" s="41" t="s">
        <v>186</v>
      </c>
      <c r="C84" s="234">
        <v>0</v>
      </c>
      <c r="D84" s="234">
        <v>0</v>
      </c>
      <c r="E84" s="234">
        <v>0</v>
      </c>
    </row>
    <row r="85" spans="1:8" x14ac:dyDescent="0.2">
      <c r="A85" s="43">
        <v>1275</v>
      </c>
      <c r="B85" s="41" t="s">
        <v>187</v>
      </c>
      <c r="C85" s="234">
        <v>0</v>
      </c>
      <c r="D85" s="234">
        <v>0</v>
      </c>
      <c r="E85" s="234">
        <v>0</v>
      </c>
    </row>
    <row r="86" spans="1:8" x14ac:dyDescent="0.2">
      <c r="A86" s="43">
        <v>1279</v>
      </c>
      <c r="B86" s="41" t="s">
        <v>188</v>
      </c>
      <c r="C86" s="234">
        <v>0</v>
      </c>
      <c r="D86" s="234">
        <v>0</v>
      </c>
      <c r="E86" s="234">
        <v>0</v>
      </c>
    </row>
    <row r="88" spans="1:8" x14ac:dyDescent="0.2">
      <c r="A88" s="40" t="s">
        <v>189</v>
      </c>
      <c r="B88" s="40"/>
      <c r="C88" s="40"/>
      <c r="D88" s="40"/>
      <c r="E88" s="40"/>
      <c r="F88" s="40"/>
      <c r="G88" s="40"/>
      <c r="H88" s="40"/>
    </row>
    <row r="89" spans="1:8" x14ac:dyDescent="0.2">
      <c r="A89" s="42" t="s">
        <v>103</v>
      </c>
      <c r="B89" s="42" t="s">
        <v>104</v>
      </c>
      <c r="C89" s="42" t="s">
        <v>105</v>
      </c>
      <c r="D89" s="42" t="s">
        <v>190</v>
      </c>
      <c r="E89" s="42"/>
      <c r="F89" s="42"/>
      <c r="G89" s="42"/>
      <c r="H89" s="42"/>
    </row>
    <row r="90" spans="1:8" x14ac:dyDescent="0.2">
      <c r="A90" s="43">
        <v>1160</v>
      </c>
      <c r="B90" s="41" t="s">
        <v>191</v>
      </c>
      <c r="C90" s="234">
        <v>0</v>
      </c>
    </row>
    <row r="91" spans="1:8" x14ac:dyDescent="0.2">
      <c r="A91" s="43">
        <v>1161</v>
      </c>
      <c r="B91" s="41" t="s">
        <v>192</v>
      </c>
      <c r="C91" s="234">
        <v>0</v>
      </c>
    </row>
    <row r="92" spans="1:8" x14ac:dyDescent="0.2">
      <c r="A92" s="43">
        <v>1162</v>
      </c>
      <c r="B92" s="41" t="s">
        <v>193</v>
      </c>
      <c r="C92" s="234">
        <v>0</v>
      </c>
    </row>
    <row r="93" spans="1:8" x14ac:dyDescent="0.2">
      <c r="C93" s="234"/>
    </row>
    <row r="94" spans="1:8" x14ac:dyDescent="0.2">
      <c r="A94" s="40" t="s">
        <v>194</v>
      </c>
      <c r="B94" s="40"/>
      <c r="C94" s="40"/>
      <c r="D94" s="40"/>
      <c r="E94" s="40"/>
      <c r="F94" s="40"/>
      <c r="G94" s="40"/>
      <c r="H94" s="40"/>
    </row>
    <row r="95" spans="1:8" x14ac:dyDescent="0.2">
      <c r="A95" s="42" t="s">
        <v>103</v>
      </c>
      <c r="B95" s="42" t="s">
        <v>104</v>
      </c>
      <c r="C95" s="42" t="s">
        <v>105</v>
      </c>
      <c r="D95" s="42" t="s">
        <v>120</v>
      </c>
      <c r="E95" s="42"/>
      <c r="F95" s="42"/>
      <c r="G95" s="42"/>
      <c r="H95" s="42"/>
    </row>
    <row r="96" spans="1:8" x14ac:dyDescent="0.2">
      <c r="A96" s="43">
        <v>1290</v>
      </c>
      <c r="B96" s="41" t="s">
        <v>195</v>
      </c>
      <c r="C96" s="234">
        <v>0</v>
      </c>
    </row>
    <row r="97" spans="1:8" x14ac:dyDescent="0.2">
      <c r="A97" s="43">
        <v>1291</v>
      </c>
      <c r="B97" s="41" t="s">
        <v>196</v>
      </c>
      <c r="C97" s="234">
        <v>0</v>
      </c>
    </row>
    <row r="98" spans="1:8" x14ac:dyDescent="0.2">
      <c r="A98" s="43">
        <v>1292</v>
      </c>
      <c r="B98" s="41" t="s">
        <v>197</v>
      </c>
      <c r="C98" s="234">
        <v>0</v>
      </c>
    </row>
    <row r="99" spans="1:8" x14ac:dyDescent="0.2">
      <c r="A99" s="43">
        <v>1293</v>
      </c>
      <c r="B99" s="41" t="s">
        <v>198</v>
      </c>
      <c r="C99" s="234">
        <v>0</v>
      </c>
    </row>
    <row r="100" spans="1:8" x14ac:dyDescent="0.2">
      <c r="C100" s="234"/>
    </row>
    <row r="101" spans="1:8" x14ac:dyDescent="0.2">
      <c r="A101" s="40" t="s">
        <v>199</v>
      </c>
      <c r="B101" s="40"/>
      <c r="C101" s="40"/>
      <c r="D101" s="40"/>
      <c r="E101" s="40"/>
      <c r="F101" s="40"/>
      <c r="G101" s="40"/>
      <c r="H101" s="40"/>
    </row>
    <row r="102" spans="1:8" x14ac:dyDescent="0.2">
      <c r="A102" s="42" t="s">
        <v>103</v>
      </c>
      <c r="B102" s="42" t="s">
        <v>104</v>
      </c>
      <c r="C102" s="42" t="s">
        <v>105</v>
      </c>
      <c r="D102" s="42" t="s">
        <v>116</v>
      </c>
      <c r="E102" s="42" t="s">
        <v>117</v>
      </c>
      <c r="F102" s="42" t="s">
        <v>118</v>
      </c>
      <c r="G102" s="42" t="s">
        <v>200</v>
      </c>
      <c r="H102" s="42" t="s">
        <v>201</v>
      </c>
    </row>
    <row r="103" spans="1:8" x14ac:dyDescent="0.2">
      <c r="A103" s="43">
        <v>2110</v>
      </c>
      <c r="B103" s="41" t="s">
        <v>202</v>
      </c>
      <c r="C103" s="234">
        <v>1699632.55</v>
      </c>
      <c r="D103" s="234">
        <v>0</v>
      </c>
      <c r="E103" s="234">
        <v>0</v>
      </c>
      <c r="F103" s="234">
        <v>0</v>
      </c>
      <c r="G103" s="234">
        <v>0</v>
      </c>
    </row>
    <row r="104" spans="1:8" x14ac:dyDescent="0.2">
      <c r="A104" s="43">
        <v>2111</v>
      </c>
      <c r="B104" s="41" t="s">
        <v>203</v>
      </c>
      <c r="C104" s="234">
        <v>0</v>
      </c>
      <c r="D104" s="234">
        <v>0</v>
      </c>
      <c r="E104" s="234">
        <v>0</v>
      </c>
      <c r="F104" s="234">
        <v>0</v>
      </c>
      <c r="G104" s="234">
        <v>0</v>
      </c>
    </row>
    <row r="105" spans="1:8" x14ac:dyDescent="0.2">
      <c r="A105" s="43">
        <v>2112</v>
      </c>
      <c r="B105" s="41" t="s">
        <v>204</v>
      </c>
      <c r="C105" s="234">
        <v>1545313.12</v>
      </c>
      <c r="D105" s="234">
        <v>0</v>
      </c>
      <c r="E105" s="234">
        <v>0</v>
      </c>
      <c r="F105" s="234">
        <v>0</v>
      </c>
      <c r="G105" s="234">
        <v>0</v>
      </c>
    </row>
    <row r="106" spans="1:8" x14ac:dyDescent="0.2">
      <c r="A106" s="43">
        <v>2113</v>
      </c>
      <c r="B106" s="41" t="s">
        <v>205</v>
      </c>
      <c r="C106" s="234">
        <v>0</v>
      </c>
      <c r="D106" s="234">
        <v>0</v>
      </c>
      <c r="E106" s="234">
        <v>0</v>
      </c>
      <c r="F106" s="234">
        <v>0</v>
      </c>
      <c r="G106" s="234">
        <v>0</v>
      </c>
    </row>
    <row r="107" spans="1:8" x14ac:dyDescent="0.2">
      <c r="A107" s="43">
        <v>2114</v>
      </c>
      <c r="B107" s="41" t="s">
        <v>206</v>
      </c>
      <c r="C107" s="234">
        <v>0</v>
      </c>
      <c r="D107" s="234">
        <v>0</v>
      </c>
      <c r="E107" s="234">
        <v>0</v>
      </c>
      <c r="F107" s="234">
        <v>0</v>
      </c>
      <c r="G107" s="234">
        <v>0</v>
      </c>
    </row>
    <row r="108" spans="1:8" x14ac:dyDescent="0.2">
      <c r="A108" s="43">
        <v>2115</v>
      </c>
      <c r="B108" s="41" t="s">
        <v>207</v>
      </c>
      <c r="C108" s="234">
        <v>0</v>
      </c>
      <c r="D108" s="234">
        <v>0</v>
      </c>
      <c r="E108" s="234">
        <v>0</v>
      </c>
      <c r="F108" s="234">
        <v>0</v>
      </c>
      <c r="G108" s="234">
        <v>0</v>
      </c>
    </row>
    <row r="109" spans="1:8" x14ac:dyDescent="0.2">
      <c r="A109" s="43">
        <v>2116</v>
      </c>
      <c r="B109" s="41" t="s">
        <v>208</v>
      </c>
      <c r="C109" s="234">
        <v>0</v>
      </c>
      <c r="D109" s="234">
        <v>0</v>
      </c>
      <c r="E109" s="234">
        <v>0</v>
      </c>
      <c r="F109" s="234">
        <v>0</v>
      </c>
      <c r="G109" s="234">
        <v>0</v>
      </c>
    </row>
    <row r="110" spans="1:8" x14ac:dyDescent="0.2">
      <c r="A110" s="43">
        <v>2117</v>
      </c>
      <c r="B110" s="41" t="s">
        <v>209</v>
      </c>
      <c r="C110" s="234">
        <v>84139.209999999992</v>
      </c>
      <c r="D110" s="234">
        <v>0</v>
      </c>
      <c r="E110" s="234">
        <v>0</v>
      </c>
      <c r="F110" s="234">
        <v>0</v>
      </c>
      <c r="G110" s="234">
        <v>0</v>
      </c>
    </row>
    <row r="111" spans="1:8" x14ac:dyDescent="0.2">
      <c r="A111" s="43">
        <v>2118</v>
      </c>
      <c r="B111" s="41" t="s">
        <v>210</v>
      </c>
      <c r="C111" s="234">
        <v>0.22</v>
      </c>
      <c r="D111" s="234">
        <v>0</v>
      </c>
      <c r="E111" s="234">
        <v>0</v>
      </c>
      <c r="F111" s="234">
        <v>0</v>
      </c>
      <c r="G111" s="234">
        <v>0</v>
      </c>
    </row>
    <row r="112" spans="1:8" x14ac:dyDescent="0.2">
      <c r="A112" s="43">
        <v>2119</v>
      </c>
      <c r="B112" s="41" t="s">
        <v>211</v>
      </c>
      <c r="C112" s="234">
        <v>70180</v>
      </c>
      <c r="D112" s="234">
        <v>0</v>
      </c>
      <c r="E112" s="234">
        <v>0</v>
      </c>
      <c r="F112" s="234">
        <v>0</v>
      </c>
      <c r="G112" s="234">
        <v>0</v>
      </c>
    </row>
    <row r="113" spans="1:8" x14ac:dyDescent="0.2">
      <c r="A113" s="43">
        <v>2120</v>
      </c>
      <c r="B113" s="41" t="s">
        <v>212</v>
      </c>
      <c r="C113" s="234">
        <v>0</v>
      </c>
      <c r="D113" s="234">
        <v>0</v>
      </c>
      <c r="E113" s="234">
        <v>0</v>
      </c>
      <c r="F113" s="234">
        <v>0</v>
      </c>
      <c r="G113" s="234">
        <v>0</v>
      </c>
    </row>
    <row r="114" spans="1:8" x14ac:dyDescent="0.2">
      <c r="A114" s="43">
        <v>2121</v>
      </c>
      <c r="B114" s="41" t="s">
        <v>213</v>
      </c>
      <c r="C114" s="234">
        <v>0</v>
      </c>
      <c r="D114" s="234">
        <v>0</v>
      </c>
      <c r="E114" s="234">
        <v>0</v>
      </c>
      <c r="F114" s="234">
        <v>0</v>
      </c>
      <c r="G114" s="234">
        <v>0</v>
      </c>
    </row>
    <row r="115" spans="1:8" x14ac:dyDescent="0.2">
      <c r="A115" s="43">
        <v>2122</v>
      </c>
      <c r="B115" s="41" t="s">
        <v>214</v>
      </c>
      <c r="C115" s="234">
        <v>0</v>
      </c>
      <c r="D115" s="234">
        <v>0</v>
      </c>
      <c r="E115" s="234">
        <v>0</v>
      </c>
      <c r="F115" s="234">
        <v>0</v>
      </c>
      <c r="G115" s="234">
        <v>0</v>
      </c>
    </row>
    <row r="116" spans="1:8" x14ac:dyDescent="0.2">
      <c r="A116" s="43">
        <v>2129</v>
      </c>
      <c r="B116" s="41" t="s">
        <v>215</v>
      </c>
      <c r="C116" s="234">
        <v>0</v>
      </c>
      <c r="D116" s="234">
        <v>0</v>
      </c>
      <c r="E116" s="234">
        <v>0</v>
      </c>
      <c r="F116" s="234">
        <v>0</v>
      </c>
      <c r="G116" s="234">
        <v>0</v>
      </c>
    </row>
    <row r="118" spans="1:8" x14ac:dyDescent="0.2">
      <c r="A118" s="40" t="s">
        <v>216</v>
      </c>
      <c r="B118" s="40"/>
      <c r="C118" s="40"/>
      <c r="D118" s="40"/>
      <c r="E118" s="40"/>
      <c r="F118" s="40"/>
      <c r="G118" s="40"/>
      <c r="H118" s="40"/>
    </row>
    <row r="119" spans="1:8" x14ac:dyDescent="0.2">
      <c r="A119" s="42" t="s">
        <v>103</v>
      </c>
      <c r="B119" s="42" t="s">
        <v>104</v>
      </c>
      <c r="C119" s="42" t="s">
        <v>105</v>
      </c>
      <c r="D119" s="42" t="s">
        <v>217</v>
      </c>
      <c r="E119" s="42" t="s">
        <v>120</v>
      </c>
      <c r="F119" s="42"/>
      <c r="G119" s="42"/>
      <c r="H119" s="42"/>
    </row>
    <row r="120" spans="1:8" x14ac:dyDescent="0.2">
      <c r="A120" s="43">
        <v>2160</v>
      </c>
      <c r="B120" s="41" t="s">
        <v>218</v>
      </c>
      <c r="C120" s="165">
        <v>0</v>
      </c>
    </row>
    <row r="121" spans="1:8" x14ac:dyDescent="0.2">
      <c r="A121" s="43">
        <v>2161</v>
      </c>
      <c r="B121" s="41" t="s">
        <v>219</v>
      </c>
      <c r="C121" s="165">
        <v>0</v>
      </c>
    </row>
    <row r="122" spans="1:8" x14ac:dyDescent="0.2">
      <c r="A122" s="43">
        <v>2162</v>
      </c>
      <c r="B122" s="41" t="s">
        <v>220</v>
      </c>
      <c r="C122" s="165">
        <v>0</v>
      </c>
    </row>
    <row r="123" spans="1:8" x14ac:dyDescent="0.2">
      <c r="A123" s="43">
        <v>2163</v>
      </c>
      <c r="B123" s="41" t="s">
        <v>221</v>
      </c>
      <c r="C123" s="165">
        <v>0</v>
      </c>
    </row>
    <row r="124" spans="1:8" x14ac:dyDescent="0.2">
      <c r="A124" s="43">
        <v>2164</v>
      </c>
      <c r="B124" s="41" t="s">
        <v>222</v>
      </c>
      <c r="C124" s="165">
        <v>0</v>
      </c>
    </row>
    <row r="125" spans="1:8" x14ac:dyDescent="0.2">
      <c r="A125" s="43">
        <v>2165</v>
      </c>
      <c r="B125" s="41" t="s">
        <v>223</v>
      </c>
      <c r="C125" s="165">
        <v>0</v>
      </c>
    </row>
    <row r="126" spans="1:8" x14ac:dyDescent="0.2">
      <c r="A126" s="43">
        <v>2166</v>
      </c>
      <c r="B126" s="41" t="s">
        <v>224</v>
      </c>
      <c r="C126" s="165">
        <v>0</v>
      </c>
    </row>
    <row r="127" spans="1:8" x14ac:dyDescent="0.2">
      <c r="A127" s="43">
        <v>2250</v>
      </c>
      <c r="B127" s="41" t="s">
        <v>225</v>
      </c>
      <c r="C127" s="165">
        <v>0</v>
      </c>
    </row>
    <row r="128" spans="1:8" x14ac:dyDescent="0.2">
      <c r="A128" s="43">
        <v>2251</v>
      </c>
      <c r="B128" s="41" t="s">
        <v>226</v>
      </c>
      <c r="C128" s="165">
        <v>0</v>
      </c>
    </row>
    <row r="129" spans="1:8" x14ac:dyDescent="0.2">
      <c r="A129" s="43">
        <v>2252</v>
      </c>
      <c r="B129" s="41" t="s">
        <v>227</v>
      </c>
      <c r="C129" s="165">
        <v>0</v>
      </c>
    </row>
    <row r="130" spans="1:8" x14ac:dyDescent="0.2">
      <c r="A130" s="43">
        <v>2253</v>
      </c>
      <c r="B130" s="41" t="s">
        <v>228</v>
      </c>
      <c r="C130" s="165">
        <v>0</v>
      </c>
    </row>
    <row r="131" spans="1:8" x14ac:dyDescent="0.2">
      <c r="A131" s="43">
        <v>2254</v>
      </c>
      <c r="B131" s="41" t="s">
        <v>229</v>
      </c>
      <c r="C131" s="165">
        <v>0</v>
      </c>
    </row>
    <row r="132" spans="1:8" x14ac:dyDescent="0.2">
      <c r="A132" s="43">
        <v>2255</v>
      </c>
      <c r="B132" s="41" t="s">
        <v>230</v>
      </c>
      <c r="C132" s="165">
        <v>0</v>
      </c>
    </row>
    <row r="133" spans="1:8" x14ac:dyDescent="0.2">
      <c r="A133" s="43">
        <v>2256</v>
      </c>
      <c r="B133" s="41" t="s">
        <v>231</v>
      </c>
      <c r="C133" s="165">
        <v>0</v>
      </c>
    </row>
    <row r="135" spans="1:8" x14ac:dyDescent="0.2">
      <c r="A135" s="40" t="s">
        <v>232</v>
      </c>
      <c r="B135" s="40"/>
      <c r="C135" s="40"/>
      <c r="D135" s="40"/>
      <c r="E135" s="40"/>
      <c r="F135" s="40"/>
      <c r="G135" s="40"/>
      <c r="H135" s="40"/>
    </row>
    <row r="136" spans="1:8" x14ac:dyDescent="0.2">
      <c r="A136" s="47" t="s">
        <v>103</v>
      </c>
      <c r="B136" s="47" t="s">
        <v>104</v>
      </c>
      <c r="C136" s="47" t="s">
        <v>105</v>
      </c>
      <c r="D136" s="47" t="s">
        <v>217</v>
      </c>
      <c r="E136" s="47" t="s">
        <v>120</v>
      </c>
      <c r="F136" s="47"/>
      <c r="G136" s="47"/>
      <c r="H136" s="47"/>
    </row>
    <row r="137" spans="1:8" x14ac:dyDescent="0.2">
      <c r="A137" s="43">
        <v>2159</v>
      </c>
      <c r="B137" s="41" t="s">
        <v>233</v>
      </c>
      <c r="C137" s="272">
        <v>0</v>
      </c>
    </row>
    <row r="138" spans="1:8" x14ac:dyDescent="0.2">
      <c r="A138" s="43">
        <v>2199</v>
      </c>
      <c r="B138" s="41" t="s">
        <v>234</v>
      </c>
      <c r="C138" s="272">
        <v>0</v>
      </c>
    </row>
    <row r="139" spans="1:8" x14ac:dyDescent="0.2">
      <c r="A139" s="43">
        <v>2240</v>
      </c>
      <c r="B139" s="41" t="s">
        <v>235</v>
      </c>
      <c r="C139" s="272">
        <v>0</v>
      </c>
    </row>
    <row r="140" spans="1:8" x14ac:dyDescent="0.2">
      <c r="A140" s="43">
        <v>2241</v>
      </c>
      <c r="B140" s="41" t="s">
        <v>236</v>
      </c>
      <c r="C140" s="272">
        <v>0</v>
      </c>
    </row>
    <row r="141" spans="1:8" x14ac:dyDescent="0.2">
      <c r="A141" s="43">
        <v>2242</v>
      </c>
      <c r="B141" s="41" t="s">
        <v>237</v>
      </c>
      <c r="C141" s="272">
        <v>0</v>
      </c>
    </row>
    <row r="142" spans="1:8" x14ac:dyDescent="0.2">
      <c r="A142" s="43">
        <v>2249</v>
      </c>
      <c r="B142" s="41" t="s">
        <v>238</v>
      </c>
      <c r="C142" s="272">
        <v>0</v>
      </c>
    </row>
    <row r="143" spans="1:8" x14ac:dyDescent="0.2">
      <c r="A143" s="41" t="s">
        <v>239</v>
      </c>
    </row>
  </sheetData>
  <mergeCells count="3">
    <mergeCell ref="A1:F1"/>
    <mergeCell ref="A2:F2"/>
    <mergeCell ref="A3:F3"/>
  </mergeCells>
  <pageMargins left="0.7" right="0.7" top="0.75" bottom="0.75" header="0.3" footer="0.3"/>
  <pageSetup scale="64" fitToHeight="0"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1"/>
  <sheetViews>
    <sheetView showGridLines="0" zoomScaleNormal="100" zoomScaleSheetLayoutView="100" workbookViewId="0">
      <selection sqref="A1:C1"/>
    </sheetView>
  </sheetViews>
  <sheetFormatPr baseColWidth="10" defaultColWidth="9.140625" defaultRowHeight="11.25" x14ac:dyDescent="0.2"/>
  <cols>
    <col min="1" max="1" width="10" style="41" customWidth="1"/>
    <col min="2" max="2" width="72.85546875" style="41" bestFit="1" customWidth="1"/>
    <col min="3" max="3" width="15.7109375" style="41" customWidth="1"/>
    <col min="4" max="5" width="19.7109375" style="41" customWidth="1"/>
    <col min="6" max="6" width="9.140625" style="41" customWidth="1"/>
    <col min="7" max="16384" width="9.140625" style="41"/>
  </cols>
  <sheetData>
    <row r="1" spans="1:5" s="57" customFormat="1" ht="18.95" customHeight="1" x14ac:dyDescent="0.25">
      <c r="A1" s="354" t="s">
        <v>1795</v>
      </c>
      <c r="B1" s="397"/>
      <c r="C1" s="397"/>
      <c r="D1" s="36" t="s">
        <v>97</v>
      </c>
      <c r="E1" s="199">
        <v>2021</v>
      </c>
    </row>
    <row r="2" spans="1:5" s="38" customFormat="1" ht="18.95" customHeight="1" x14ac:dyDescent="0.25">
      <c r="A2" s="354" t="s">
        <v>437</v>
      </c>
      <c r="B2" s="396"/>
      <c r="C2" s="396"/>
      <c r="D2" s="36" t="s">
        <v>99</v>
      </c>
      <c r="E2" s="199" t="s">
        <v>603</v>
      </c>
    </row>
    <row r="3" spans="1:5" s="38" customFormat="1" ht="18.95" customHeight="1" x14ac:dyDescent="0.25">
      <c r="A3" s="354" t="s">
        <v>1794</v>
      </c>
      <c r="B3" s="396"/>
      <c r="C3" s="396"/>
      <c r="D3" s="36" t="s">
        <v>100</v>
      </c>
      <c r="E3" s="199">
        <v>4</v>
      </c>
    </row>
    <row r="4" spans="1:5" x14ac:dyDescent="0.2">
      <c r="A4" s="39" t="s">
        <v>101</v>
      </c>
      <c r="B4" s="40"/>
      <c r="C4" s="40"/>
      <c r="D4" s="40"/>
      <c r="E4" s="40"/>
    </row>
    <row r="6" spans="1:5" x14ac:dyDescent="0.2">
      <c r="A6" s="53" t="s">
        <v>436</v>
      </c>
      <c r="B6" s="53"/>
      <c r="C6" s="53"/>
      <c r="D6" s="53"/>
      <c r="E6" s="53"/>
    </row>
    <row r="7" spans="1:5" x14ac:dyDescent="0.2">
      <c r="A7" s="52" t="s">
        <v>103</v>
      </c>
      <c r="B7" s="52" t="s">
        <v>104</v>
      </c>
      <c r="C7" s="52" t="s">
        <v>105</v>
      </c>
      <c r="D7" s="52" t="s">
        <v>388</v>
      </c>
      <c r="E7" s="52"/>
    </row>
    <row r="8" spans="1:5" x14ac:dyDescent="0.2">
      <c r="A8" s="55">
        <v>4100</v>
      </c>
      <c r="B8" s="48" t="s">
        <v>435</v>
      </c>
      <c r="C8" s="277">
        <v>23303745.899999999</v>
      </c>
      <c r="D8" s="48"/>
      <c r="E8" s="54"/>
    </row>
    <row r="9" spans="1:5" x14ac:dyDescent="0.2">
      <c r="A9" s="55">
        <v>4110</v>
      </c>
      <c r="B9" s="48" t="s">
        <v>434</v>
      </c>
      <c r="C9" s="277">
        <v>0</v>
      </c>
      <c r="D9" s="48"/>
      <c r="E9" s="54"/>
    </row>
    <row r="10" spans="1:5" x14ac:dyDescent="0.2">
      <c r="A10" s="55">
        <v>4111</v>
      </c>
      <c r="B10" s="48" t="s">
        <v>433</v>
      </c>
      <c r="C10" s="277">
        <v>0</v>
      </c>
      <c r="D10" s="48"/>
      <c r="E10" s="54"/>
    </row>
    <row r="11" spans="1:5" x14ac:dyDescent="0.2">
      <c r="A11" s="55">
        <v>4112</v>
      </c>
      <c r="B11" s="48" t="s">
        <v>432</v>
      </c>
      <c r="C11" s="277">
        <v>0</v>
      </c>
      <c r="D11" s="48"/>
      <c r="E11" s="54"/>
    </row>
    <row r="12" spans="1:5" x14ac:dyDescent="0.2">
      <c r="A12" s="55">
        <v>4113</v>
      </c>
      <c r="B12" s="48" t="s">
        <v>431</v>
      </c>
      <c r="C12" s="277">
        <v>0</v>
      </c>
      <c r="D12" s="48"/>
      <c r="E12" s="54"/>
    </row>
    <row r="13" spans="1:5" x14ac:dyDescent="0.2">
      <c r="A13" s="55">
        <v>4114</v>
      </c>
      <c r="B13" s="48" t="s">
        <v>430</v>
      </c>
      <c r="C13" s="277">
        <v>0</v>
      </c>
      <c r="D13" s="48"/>
      <c r="E13" s="54"/>
    </row>
    <row r="14" spans="1:5" x14ac:dyDescent="0.2">
      <c r="A14" s="55">
        <v>4115</v>
      </c>
      <c r="B14" s="48" t="s">
        <v>429</v>
      </c>
      <c r="C14" s="277">
        <v>0</v>
      </c>
      <c r="D14" s="48"/>
      <c r="E14" s="54"/>
    </row>
    <row r="15" spans="1:5" x14ac:dyDescent="0.2">
      <c r="A15" s="55">
        <v>4116</v>
      </c>
      <c r="B15" s="48" t="s">
        <v>428</v>
      </c>
      <c r="C15" s="277">
        <v>0</v>
      </c>
      <c r="D15" s="48"/>
      <c r="E15" s="54"/>
    </row>
    <row r="16" spans="1:5" x14ac:dyDescent="0.2">
      <c r="A16" s="55">
        <v>4117</v>
      </c>
      <c r="B16" s="48" t="s">
        <v>427</v>
      </c>
      <c r="C16" s="277">
        <v>0</v>
      </c>
      <c r="D16" s="48"/>
      <c r="E16" s="54"/>
    </row>
    <row r="17" spans="1:5" ht="22.5" customHeight="1" x14ac:dyDescent="0.2">
      <c r="A17" s="55">
        <v>4118</v>
      </c>
      <c r="B17" s="56" t="s">
        <v>426</v>
      </c>
      <c r="C17" s="277">
        <v>0</v>
      </c>
      <c r="D17" s="48"/>
      <c r="E17" s="54"/>
    </row>
    <row r="18" spans="1:5" x14ac:dyDescent="0.2">
      <c r="A18" s="55">
        <v>4119</v>
      </c>
      <c r="B18" s="48" t="s">
        <v>425</v>
      </c>
      <c r="C18" s="277">
        <v>0</v>
      </c>
      <c r="D18" s="48"/>
      <c r="E18" s="54"/>
    </row>
    <row r="19" spans="1:5" x14ac:dyDescent="0.2">
      <c r="A19" s="55">
        <v>4120</v>
      </c>
      <c r="B19" s="48" t="s">
        <v>424</v>
      </c>
      <c r="C19" s="277">
        <v>0</v>
      </c>
      <c r="D19" s="48"/>
      <c r="E19" s="54"/>
    </row>
    <row r="20" spans="1:5" x14ac:dyDescent="0.2">
      <c r="A20" s="55">
        <v>4121</v>
      </c>
      <c r="B20" s="48" t="s">
        <v>423</v>
      </c>
      <c r="C20" s="277">
        <v>0</v>
      </c>
      <c r="D20" s="48"/>
      <c r="E20" s="54"/>
    </row>
    <row r="21" spans="1:5" x14ac:dyDescent="0.2">
      <c r="A21" s="55">
        <v>4122</v>
      </c>
      <c r="B21" s="48" t="s">
        <v>422</v>
      </c>
      <c r="C21" s="277">
        <v>0</v>
      </c>
      <c r="D21" s="48"/>
      <c r="E21" s="54"/>
    </row>
    <row r="22" spans="1:5" x14ac:dyDescent="0.2">
      <c r="A22" s="55">
        <v>4123</v>
      </c>
      <c r="B22" s="48" t="s">
        <v>421</v>
      </c>
      <c r="C22" s="277">
        <v>0</v>
      </c>
      <c r="D22" s="48"/>
      <c r="E22" s="54"/>
    </row>
    <row r="23" spans="1:5" x14ac:dyDescent="0.2">
      <c r="A23" s="55">
        <v>4124</v>
      </c>
      <c r="B23" s="48" t="s">
        <v>420</v>
      </c>
      <c r="C23" s="277">
        <v>0</v>
      </c>
      <c r="D23" s="48"/>
      <c r="E23" s="54"/>
    </row>
    <row r="24" spans="1:5" x14ac:dyDescent="0.2">
      <c r="A24" s="55">
        <v>4129</v>
      </c>
      <c r="B24" s="48" t="s">
        <v>419</v>
      </c>
      <c r="C24" s="277">
        <v>0</v>
      </c>
      <c r="D24" s="48"/>
      <c r="E24" s="54"/>
    </row>
    <row r="25" spans="1:5" x14ac:dyDescent="0.2">
      <c r="A25" s="55">
        <v>4130</v>
      </c>
      <c r="B25" s="48" t="s">
        <v>418</v>
      </c>
      <c r="C25" s="277">
        <v>0</v>
      </c>
      <c r="D25" s="48"/>
      <c r="E25" s="54"/>
    </row>
    <row r="26" spans="1:5" x14ac:dyDescent="0.2">
      <c r="A26" s="55">
        <v>4131</v>
      </c>
      <c r="B26" s="48" t="s">
        <v>417</v>
      </c>
      <c r="C26" s="277">
        <v>0</v>
      </c>
      <c r="D26" s="48"/>
      <c r="E26" s="54"/>
    </row>
    <row r="27" spans="1:5" ht="22.5" customHeight="1" x14ac:dyDescent="0.2">
      <c r="A27" s="55">
        <v>4132</v>
      </c>
      <c r="B27" s="56" t="s">
        <v>416</v>
      </c>
      <c r="C27" s="277">
        <v>0</v>
      </c>
      <c r="D27" s="48"/>
      <c r="E27" s="54"/>
    </row>
    <row r="28" spans="1:5" x14ac:dyDescent="0.2">
      <c r="A28" s="55">
        <v>4140</v>
      </c>
      <c r="B28" s="48" t="s">
        <v>415</v>
      </c>
      <c r="C28" s="277">
        <v>0</v>
      </c>
      <c r="D28" s="48"/>
      <c r="E28" s="54"/>
    </row>
    <row r="29" spans="1:5" x14ac:dyDescent="0.2">
      <c r="A29" s="55">
        <v>4141</v>
      </c>
      <c r="B29" s="48" t="s">
        <v>414</v>
      </c>
      <c r="C29" s="277">
        <v>0</v>
      </c>
      <c r="D29" s="48"/>
      <c r="E29" s="54"/>
    </row>
    <row r="30" spans="1:5" x14ac:dyDescent="0.2">
      <c r="A30" s="55">
        <v>4143</v>
      </c>
      <c r="B30" s="48" t="s">
        <v>413</v>
      </c>
      <c r="C30" s="277">
        <v>0</v>
      </c>
      <c r="D30" s="48"/>
      <c r="E30" s="54"/>
    </row>
    <row r="31" spans="1:5" x14ac:dyDescent="0.2">
      <c r="A31" s="55">
        <v>4144</v>
      </c>
      <c r="B31" s="48" t="s">
        <v>412</v>
      </c>
      <c r="C31" s="277">
        <v>0</v>
      </c>
      <c r="D31" s="48"/>
      <c r="E31" s="54"/>
    </row>
    <row r="32" spans="1:5" ht="22.5" customHeight="1" x14ac:dyDescent="0.2">
      <c r="A32" s="55">
        <v>4145</v>
      </c>
      <c r="B32" s="56" t="s">
        <v>411</v>
      </c>
      <c r="C32" s="277">
        <v>0</v>
      </c>
      <c r="D32" s="48"/>
      <c r="E32" s="54"/>
    </row>
    <row r="33" spans="1:5" x14ac:dyDescent="0.2">
      <c r="A33" s="55">
        <v>4149</v>
      </c>
      <c r="B33" s="48" t="s">
        <v>410</v>
      </c>
      <c r="C33" s="277">
        <v>0</v>
      </c>
      <c r="D33" s="48"/>
      <c r="E33" s="54"/>
    </row>
    <row r="34" spans="1:5" x14ac:dyDescent="0.2">
      <c r="A34" s="55">
        <v>4150</v>
      </c>
      <c r="B34" s="48" t="s">
        <v>409</v>
      </c>
      <c r="C34" s="277">
        <v>33000</v>
      </c>
      <c r="D34" s="48"/>
      <c r="E34" s="54"/>
    </row>
    <row r="35" spans="1:5" x14ac:dyDescent="0.2">
      <c r="A35" s="55">
        <v>4151</v>
      </c>
      <c r="B35" s="48" t="s">
        <v>409</v>
      </c>
      <c r="C35" s="277">
        <v>0</v>
      </c>
      <c r="D35" s="48"/>
      <c r="E35" s="54"/>
    </row>
    <row r="36" spans="1:5" ht="22.5" customHeight="1" x14ac:dyDescent="0.2">
      <c r="A36" s="55">
        <v>4154</v>
      </c>
      <c r="B36" s="56" t="s">
        <v>408</v>
      </c>
      <c r="C36" s="277">
        <v>0</v>
      </c>
      <c r="D36" s="48"/>
      <c r="E36" s="54"/>
    </row>
    <row r="37" spans="1:5" x14ac:dyDescent="0.2">
      <c r="A37" s="55">
        <v>4160</v>
      </c>
      <c r="B37" s="48" t="s">
        <v>407</v>
      </c>
      <c r="C37" s="277">
        <v>266700.68</v>
      </c>
      <c r="D37" s="48"/>
      <c r="E37" s="54"/>
    </row>
    <row r="38" spans="1:5" x14ac:dyDescent="0.2">
      <c r="A38" s="55">
        <v>4161</v>
      </c>
      <c r="B38" s="48" t="s">
        <v>406</v>
      </c>
      <c r="C38" s="277">
        <v>0</v>
      </c>
      <c r="D38" s="48"/>
      <c r="E38" s="54"/>
    </row>
    <row r="39" spans="1:5" x14ac:dyDescent="0.2">
      <c r="A39" s="55">
        <v>4162</v>
      </c>
      <c r="B39" s="48" t="s">
        <v>405</v>
      </c>
      <c r="C39" s="277">
        <v>0</v>
      </c>
      <c r="D39" s="48"/>
      <c r="E39" s="54"/>
    </row>
    <row r="40" spans="1:5" x14ac:dyDescent="0.2">
      <c r="A40" s="55">
        <v>4163</v>
      </c>
      <c r="B40" s="48" t="s">
        <v>404</v>
      </c>
      <c r="C40" s="277">
        <v>0</v>
      </c>
      <c r="D40" s="48"/>
      <c r="E40" s="54"/>
    </row>
    <row r="41" spans="1:5" x14ac:dyDescent="0.2">
      <c r="A41" s="55">
        <v>4164</v>
      </c>
      <c r="B41" s="48" t="s">
        <v>403</v>
      </c>
      <c r="C41" s="277">
        <v>0</v>
      </c>
      <c r="D41" s="48"/>
      <c r="E41" s="54"/>
    </row>
    <row r="42" spans="1:5" x14ac:dyDescent="0.2">
      <c r="A42" s="55">
        <v>4165</v>
      </c>
      <c r="B42" s="48" t="s">
        <v>402</v>
      </c>
      <c r="C42" s="277">
        <v>0</v>
      </c>
      <c r="D42" s="48"/>
      <c r="E42" s="54"/>
    </row>
    <row r="43" spans="1:5" ht="22.5" customHeight="1" x14ac:dyDescent="0.2">
      <c r="A43" s="55">
        <v>4166</v>
      </c>
      <c r="B43" s="56" t="s">
        <v>401</v>
      </c>
      <c r="C43" s="277">
        <v>0</v>
      </c>
      <c r="D43" s="48"/>
      <c r="E43" s="54"/>
    </row>
    <row r="44" spans="1:5" x14ac:dyDescent="0.2">
      <c r="A44" s="55">
        <v>4168</v>
      </c>
      <c r="B44" s="48" t="s">
        <v>400</v>
      </c>
      <c r="C44" s="277">
        <v>0</v>
      </c>
      <c r="D44" s="48"/>
      <c r="E44" s="54"/>
    </row>
    <row r="45" spans="1:5" x14ac:dyDescent="0.2">
      <c r="A45" s="55">
        <v>4169</v>
      </c>
      <c r="B45" s="48" t="s">
        <v>399</v>
      </c>
      <c r="C45" s="277">
        <v>266700.68</v>
      </c>
      <c r="D45" s="48"/>
      <c r="E45" s="54"/>
    </row>
    <row r="46" spans="1:5" x14ac:dyDescent="0.2">
      <c r="A46" s="55">
        <v>4170</v>
      </c>
      <c r="B46" s="48" t="s">
        <v>398</v>
      </c>
      <c r="C46" s="277">
        <v>23004045.219999999</v>
      </c>
      <c r="D46" s="48"/>
      <c r="E46" s="54"/>
    </row>
    <row r="47" spans="1:5" x14ac:dyDescent="0.2">
      <c r="A47" s="55">
        <v>4171</v>
      </c>
      <c r="B47" s="48" t="s">
        <v>397</v>
      </c>
      <c r="C47" s="277">
        <v>0</v>
      </c>
      <c r="D47" s="48"/>
      <c r="E47" s="54"/>
    </row>
    <row r="48" spans="1:5" x14ac:dyDescent="0.2">
      <c r="A48" s="55">
        <v>4172</v>
      </c>
      <c r="B48" s="48" t="s">
        <v>396</v>
      </c>
      <c r="C48" s="277">
        <v>0</v>
      </c>
      <c r="D48" s="48"/>
      <c r="E48" s="54"/>
    </row>
    <row r="49" spans="1:5" ht="22.5" customHeight="1" x14ac:dyDescent="0.2">
      <c r="A49" s="55">
        <v>4173</v>
      </c>
      <c r="B49" s="56" t="s">
        <v>395</v>
      </c>
      <c r="C49" s="277">
        <v>22188280.57</v>
      </c>
      <c r="D49" s="48"/>
      <c r="E49" s="54"/>
    </row>
    <row r="50" spans="1:5" ht="22.5" customHeight="1" x14ac:dyDescent="0.2">
      <c r="A50" s="55">
        <v>4174</v>
      </c>
      <c r="B50" s="56" t="s">
        <v>394</v>
      </c>
      <c r="C50" s="277">
        <v>815764.65</v>
      </c>
      <c r="D50" s="48"/>
      <c r="E50" s="54"/>
    </row>
    <row r="51" spans="1:5" ht="22.5" customHeight="1" x14ac:dyDescent="0.2">
      <c r="A51" s="55">
        <v>4175</v>
      </c>
      <c r="B51" s="56" t="s">
        <v>393</v>
      </c>
      <c r="C51" s="277">
        <v>0</v>
      </c>
      <c r="D51" s="48"/>
      <c r="E51" s="54"/>
    </row>
    <row r="52" spans="1:5" ht="22.5" customHeight="1" x14ac:dyDescent="0.2">
      <c r="A52" s="55">
        <v>4176</v>
      </c>
      <c r="B52" s="56" t="s">
        <v>392</v>
      </c>
      <c r="C52" s="277">
        <v>0</v>
      </c>
      <c r="D52" s="48"/>
      <c r="E52" s="54"/>
    </row>
    <row r="53" spans="1:5" ht="22.5" customHeight="1" x14ac:dyDescent="0.2">
      <c r="A53" s="55">
        <v>4177</v>
      </c>
      <c r="B53" s="56" t="s">
        <v>391</v>
      </c>
      <c r="C53" s="277">
        <v>0</v>
      </c>
      <c r="D53" s="48"/>
      <c r="E53" s="54"/>
    </row>
    <row r="54" spans="1:5" ht="22.5" customHeight="1" x14ac:dyDescent="0.2">
      <c r="A54" s="55">
        <v>4178</v>
      </c>
      <c r="B54" s="56" t="s">
        <v>390</v>
      </c>
      <c r="C54" s="277">
        <v>0</v>
      </c>
      <c r="D54" s="48"/>
      <c r="E54" s="54"/>
    </row>
    <row r="55" spans="1:5" x14ac:dyDescent="0.2">
      <c r="A55" s="55"/>
      <c r="B55" s="56"/>
      <c r="C55" s="277"/>
      <c r="D55" s="48"/>
      <c r="E55" s="54"/>
    </row>
    <row r="56" spans="1:5" x14ac:dyDescent="0.2">
      <c r="A56" s="53" t="s">
        <v>389</v>
      </c>
      <c r="B56" s="53"/>
      <c r="C56" s="273"/>
      <c r="D56" s="53"/>
      <c r="E56" s="53"/>
    </row>
    <row r="57" spans="1:5" x14ac:dyDescent="0.2">
      <c r="A57" s="52" t="s">
        <v>103</v>
      </c>
      <c r="B57" s="52" t="s">
        <v>104</v>
      </c>
      <c r="C57" s="274" t="s">
        <v>105</v>
      </c>
      <c r="D57" s="52" t="s">
        <v>388</v>
      </c>
      <c r="E57" s="52"/>
    </row>
    <row r="58" spans="1:5" ht="33.75" customHeight="1" x14ac:dyDescent="0.2">
      <c r="A58" s="55">
        <v>4200</v>
      </c>
      <c r="B58" s="56" t="s">
        <v>387</v>
      </c>
      <c r="C58" s="277">
        <v>131746286.58</v>
      </c>
      <c r="D58" s="48"/>
      <c r="E58" s="54"/>
    </row>
    <row r="59" spans="1:5" ht="22.5" customHeight="1" x14ac:dyDescent="0.2">
      <c r="A59" s="55">
        <v>4210</v>
      </c>
      <c r="B59" s="56" t="s">
        <v>386</v>
      </c>
      <c r="C59" s="277">
        <v>0</v>
      </c>
      <c r="D59" s="48"/>
      <c r="E59" s="54"/>
    </row>
    <row r="60" spans="1:5" x14ac:dyDescent="0.2">
      <c r="A60" s="55">
        <v>4211</v>
      </c>
      <c r="B60" s="48" t="s">
        <v>296</v>
      </c>
      <c r="C60" s="277">
        <v>0</v>
      </c>
      <c r="D60" s="48"/>
      <c r="E60" s="54"/>
    </row>
    <row r="61" spans="1:5" x14ac:dyDescent="0.2">
      <c r="A61" s="55">
        <v>4212</v>
      </c>
      <c r="B61" s="48" t="s">
        <v>293</v>
      </c>
      <c r="C61" s="277">
        <v>0</v>
      </c>
      <c r="D61" s="48"/>
      <c r="E61" s="54"/>
    </row>
    <row r="62" spans="1:5" x14ac:dyDescent="0.2">
      <c r="A62" s="55">
        <v>4213</v>
      </c>
      <c r="B62" s="48" t="s">
        <v>290</v>
      </c>
      <c r="C62" s="277">
        <v>0</v>
      </c>
      <c r="D62" s="48"/>
      <c r="E62" s="54"/>
    </row>
    <row r="63" spans="1:5" x14ac:dyDescent="0.2">
      <c r="A63" s="55">
        <v>4214</v>
      </c>
      <c r="B63" s="48" t="s">
        <v>385</v>
      </c>
      <c r="C63" s="277">
        <v>0</v>
      </c>
      <c r="D63" s="48"/>
      <c r="E63" s="54"/>
    </row>
    <row r="64" spans="1:5" x14ac:dyDescent="0.2">
      <c r="A64" s="55">
        <v>4215</v>
      </c>
      <c r="B64" s="48" t="s">
        <v>384</v>
      </c>
      <c r="C64" s="277">
        <v>0</v>
      </c>
      <c r="D64" s="48"/>
      <c r="E64" s="54"/>
    </row>
    <row r="65" spans="1:5" x14ac:dyDescent="0.2">
      <c r="A65" s="55">
        <v>4220</v>
      </c>
      <c r="B65" s="48" t="s">
        <v>383</v>
      </c>
      <c r="C65" s="277">
        <v>131746286.58</v>
      </c>
      <c r="D65" s="48"/>
      <c r="E65" s="54"/>
    </row>
    <row r="66" spans="1:5" x14ac:dyDescent="0.2">
      <c r="A66" s="55">
        <v>4221</v>
      </c>
      <c r="B66" s="48" t="s">
        <v>382</v>
      </c>
      <c r="C66" s="277">
        <v>0</v>
      </c>
      <c r="D66" s="48"/>
      <c r="E66" s="54"/>
    </row>
    <row r="67" spans="1:5" x14ac:dyDescent="0.2">
      <c r="A67" s="55">
        <v>4223</v>
      </c>
      <c r="B67" s="48" t="s">
        <v>323</v>
      </c>
      <c r="C67" s="277">
        <v>131746286.58</v>
      </c>
      <c r="D67" s="48"/>
      <c r="E67" s="54"/>
    </row>
    <row r="68" spans="1:5" x14ac:dyDescent="0.2">
      <c r="A68" s="55">
        <v>4225</v>
      </c>
      <c r="B68" s="48" t="s">
        <v>315</v>
      </c>
      <c r="C68" s="277">
        <v>0</v>
      </c>
      <c r="D68" s="48"/>
      <c r="E68" s="54"/>
    </row>
    <row r="69" spans="1:5" x14ac:dyDescent="0.2">
      <c r="A69" s="55">
        <v>4227</v>
      </c>
      <c r="B69" s="48" t="s">
        <v>381</v>
      </c>
      <c r="C69" s="277">
        <v>0</v>
      </c>
      <c r="D69" s="48"/>
      <c r="E69" s="54"/>
    </row>
    <row r="70" spans="1:5" x14ac:dyDescent="0.2">
      <c r="A70" s="54"/>
      <c r="B70" s="54"/>
      <c r="C70" s="234"/>
      <c r="D70" s="54"/>
      <c r="E70" s="54"/>
    </row>
    <row r="71" spans="1:5" x14ac:dyDescent="0.2">
      <c r="A71" s="53" t="s">
        <v>380</v>
      </c>
      <c r="B71" s="53"/>
      <c r="C71" s="273"/>
      <c r="D71" s="53"/>
      <c r="E71" s="53"/>
    </row>
    <row r="72" spans="1:5" x14ac:dyDescent="0.2">
      <c r="A72" s="52" t="s">
        <v>103</v>
      </c>
      <c r="B72" s="52" t="s">
        <v>104</v>
      </c>
      <c r="C72" s="274" t="s">
        <v>105</v>
      </c>
      <c r="D72" s="52" t="s">
        <v>217</v>
      </c>
      <c r="E72" s="52" t="s">
        <v>120</v>
      </c>
    </row>
    <row r="73" spans="1:5" x14ac:dyDescent="0.2">
      <c r="A73" s="51">
        <v>4300</v>
      </c>
      <c r="B73" s="48" t="s">
        <v>379</v>
      </c>
      <c r="C73" s="277">
        <v>588764.70000000007</v>
      </c>
      <c r="D73" s="48"/>
      <c r="E73" s="48"/>
    </row>
    <row r="74" spans="1:5" x14ac:dyDescent="0.2">
      <c r="A74" s="51">
        <v>4310</v>
      </c>
      <c r="B74" s="48" t="s">
        <v>378</v>
      </c>
      <c r="C74" s="277">
        <v>566569.34000000008</v>
      </c>
      <c r="D74" s="48"/>
      <c r="E74" s="48"/>
    </row>
    <row r="75" spans="1:5" x14ac:dyDescent="0.2">
      <c r="A75" s="51">
        <v>4311</v>
      </c>
      <c r="B75" s="48" t="s">
        <v>377</v>
      </c>
      <c r="C75" s="277">
        <v>566569.34000000008</v>
      </c>
      <c r="D75" s="48"/>
      <c r="E75" s="48"/>
    </row>
    <row r="76" spans="1:5" x14ac:dyDescent="0.2">
      <c r="A76" s="51">
        <v>4319</v>
      </c>
      <c r="B76" s="48" t="s">
        <v>376</v>
      </c>
      <c r="C76" s="277">
        <v>0</v>
      </c>
      <c r="D76" s="48"/>
      <c r="E76" s="48"/>
    </row>
    <row r="77" spans="1:5" x14ac:dyDescent="0.2">
      <c r="A77" s="51">
        <v>4320</v>
      </c>
      <c r="B77" s="48" t="s">
        <v>375</v>
      </c>
      <c r="C77" s="277">
        <v>0</v>
      </c>
      <c r="D77" s="48"/>
      <c r="E77" s="48"/>
    </row>
    <row r="78" spans="1:5" x14ac:dyDescent="0.2">
      <c r="A78" s="51">
        <v>4321</v>
      </c>
      <c r="B78" s="48" t="s">
        <v>374</v>
      </c>
      <c r="C78" s="277">
        <v>0</v>
      </c>
      <c r="D78" s="48"/>
      <c r="E78" s="48"/>
    </row>
    <row r="79" spans="1:5" x14ac:dyDescent="0.2">
      <c r="A79" s="51">
        <v>4322</v>
      </c>
      <c r="B79" s="48" t="s">
        <v>373</v>
      </c>
      <c r="C79" s="277">
        <v>0</v>
      </c>
      <c r="D79" s="48"/>
      <c r="E79" s="48"/>
    </row>
    <row r="80" spans="1:5" x14ac:dyDescent="0.2">
      <c r="A80" s="51">
        <v>4323</v>
      </c>
      <c r="B80" s="48" t="s">
        <v>372</v>
      </c>
      <c r="C80" s="277">
        <v>0</v>
      </c>
      <c r="D80" s="48"/>
      <c r="E80" s="48"/>
    </row>
    <row r="81" spans="1:5" x14ac:dyDescent="0.2">
      <c r="A81" s="51">
        <v>4324</v>
      </c>
      <c r="B81" s="48" t="s">
        <v>371</v>
      </c>
      <c r="C81" s="277">
        <v>0</v>
      </c>
      <c r="D81" s="48"/>
      <c r="E81" s="48"/>
    </row>
    <row r="82" spans="1:5" x14ac:dyDescent="0.2">
      <c r="A82" s="51">
        <v>4325</v>
      </c>
      <c r="B82" s="48" t="s">
        <v>370</v>
      </c>
      <c r="C82" s="277">
        <v>0</v>
      </c>
      <c r="D82" s="48"/>
      <c r="E82" s="48"/>
    </row>
    <row r="83" spans="1:5" x14ac:dyDescent="0.2">
      <c r="A83" s="51">
        <v>4330</v>
      </c>
      <c r="B83" s="48" t="s">
        <v>369</v>
      </c>
      <c r="C83" s="277">
        <v>0</v>
      </c>
      <c r="D83" s="48"/>
      <c r="E83" s="48"/>
    </row>
    <row r="84" spans="1:5" x14ac:dyDescent="0.2">
      <c r="A84" s="51">
        <v>4331</v>
      </c>
      <c r="B84" s="48" t="s">
        <v>369</v>
      </c>
      <c r="C84" s="277">
        <v>0</v>
      </c>
      <c r="D84" s="48"/>
      <c r="E84" s="48"/>
    </row>
    <row r="85" spans="1:5" x14ac:dyDescent="0.2">
      <c r="A85" s="51">
        <v>4340</v>
      </c>
      <c r="B85" s="48" t="s">
        <v>368</v>
      </c>
      <c r="C85" s="277">
        <v>0</v>
      </c>
      <c r="D85" s="48"/>
      <c r="E85" s="48"/>
    </row>
    <row r="86" spans="1:5" x14ac:dyDescent="0.2">
      <c r="A86" s="51">
        <v>4341</v>
      </c>
      <c r="B86" s="48" t="s">
        <v>368</v>
      </c>
      <c r="C86" s="277">
        <v>0</v>
      </c>
      <c r="D86" s="48"/>
      <c r="E86" s="48"/>
    </row>
    <row r="87" spans="1:5" x14ac:dyDescent="0.2">
      <c r="A87" s="51">
        <v>4390</v>
      </c>
      <c r="B87" s="48" t="s">
        <v>362</v>
      </c>
      <c r="C87" s="277">
        <v>22195.360000000001</v>
      </c>
      <c r="D87" s="48"/>
      <c r="E87" s="48"/>
    </row>
    <row r="88" spans="1:5" x14ac:dyDescent="0.2">
      <c r="A88" s="51">
        <v>4392</v>
      </c>
      <c r="B88" s="48" t="s">
        <v>367</v>
      </c>
      <c r="C88" s="277">
        <v>0</v>
      </c>
      <c r="D88" s="48"/>
      <c r="E88" s="48"/>
    </row>
    <row r="89" spans="1:5" x14ac:dyDescent="0.2">
      <c r="A89" s="51">
        <v>4393</v>
      </c>
      <c r="B89" s="48" t="s">
        <v>366</v>
      </c>
      <c r="C89" s="277">
        <v>0</v>
      </c>
      <c r="D89" s="48"/>
      <c r="E89" s="48"/>
    </row>
    <row r="90" spans="1:5" x14ac:dyDescent="0.2">
      <c r="A90" s="51">
        <v>4394</v>
      </c>
      <c r="B90" s="48" t="s">
        <v>365</v>
      </c>
      <c r="C90" s="277">
        <v>0</v>
      </c>
      <c r="D90" s="48"/>
      <c r="E90" s="48"/>
    </row>
    <row r="91" spans="1:5" x14ac:dyDescent="0.2">
      <c r="A91" s="51">
        <v>4395</v>
      </c>
      <c r="B91" s="48" t="s">
        <v>246</v>
      </c>
      <c r="C91" s="277">
        <v>0</v>
      </c>
      <c r="D91" s="48"/>
      <c r="E91" s="48"/>
    </row>
    <row r="92" spans="1:5" x14ac:dyDescent="0.2">
      <c r="A92" s="51">
        <v>4396</v>
      </c>
      <c r="B92" s="48" t="s">
        <v>364</v>
      </c>
      <c r="C92" s="277">
        <v>0</v>
      </c>
      <c r="D92" s="48"/>
      <c r="E92" s="48"/>
    </row>
    <row r="93" spans="1:5" x14ac:dyDescent="0.2">
      <c r="A93" s="51">
        <v>4397</v>
      </c>
      <c r="B93" s="48" t="s">
        <v>363</v>
      </c>
      <c r="C93" s="277">
        <v>0</v>
      </c>
      <c r="D93" s="48"/>
      <c r="E93" s="48"/>
    </row>
    <row r="94" spans="1:5" x14ac:dyDescent="0.2">
      <c r="A94" s="51">
        <v>4399</v>
      </c>
      <c r="B94" s="48" t="s">
        <v>362</v>
      </c>
      <c r="C94" s="277">
        <v>22195.360000000001</v>
      </c>
      <c r="D94" s="48"/>
      <c r="E94" s="48"/>
    </row>
    <row r="95" spans="1:5" x14ac:dyDescent="0.2">
      <c r="A95" s="54"/>
      <c r="B95" s="54"/>
      <c r="C95" s="234"/>
      <c r="D95" s="54"/>
      <c r="E95" s="54"/>
    </row>
    <row r="96" spans="1:5" x14ac:dyDescent="0.2">
      <c r="A96" s="53" t="s">
        <v>361</v>
      </c>
      <c r="B96" s="53"/>
      <c r="C96" s="273"/>
      <c r="D96" s="53"/>
      <c r="E96" s="53"/>
    </row>
    <row r="97" spans="1:5" x14ac:dyDescent="0.2">
      <c r="A97" s="52" t="s">
        <v>103</v>
      </c>
      <c r="B97" s="52" t="s">
        <v>104</v>
      </c>
      <c r="C97" s="274" t="s">
        <v>105</v>
      </c>
      <c r="D97" s="52" t="s">
        <v>360</v>
      </c>
      <c r="E97" s="52" t="s">
        <v>120</v>
      </c>
    </row>
    <row r="98" spans="1:5" x14ac:dyDescent="0.2">
      <c r="A98" s="51">
        <v>5000</v>
      </c>
      <c r="B98" s="48" t="s">
        <v>359</v>
      </c>
      <c r="C98" s="277">
        <v>148754253.49599999</v>
      </c>
      <c r="D98" s="49">
        <f>C98/$C$98</f>
        <v>1</v>
      </c>
      <c r="E98" s="48"/>
    </row>
    <row r="99" spans="1:5" x14ac:dyDescent="0.2">
      <c r="A99" s="51">
        <v>5100</v>
      </c>
      <c r="B99" s="48" t="s">
        <v>358</v>
      </c>
      <c r="C99" s="277">
        <v>139812682.72600001</v>
      </c>
      <c r="D99" s="49">
        <f>C99/$C$98</f>
        <v>0.9398903186977412</v>
      </c>
      <c r="E99" s="48"/>
    </row>
    <row r="100" spans="1:5" x14ac:dyDescent="0.2">
      <c r="A100" s="51">
        <v>5110</v>
      </c>
      <c r="B100" s="48" t="s">
        <v>357</v>
      </c>
      <c r="C100" s="277">
        <v>393875.41</v>
      </c>
      <c r="D100" s="49">
        <f>C100/$C$99</f>
        <v>2.8171650977608606E-3</v>
      </c>
      <c r="E100" s="48"/>
    </row>
    <row r="101" spans="1:5" x14ac:dyDescent="0.2">
      <c r="A101" s="51">
        <v>5111</v>
      </c>
      <c r="B101" s="48" t="s">
        <v>356</v>
      </c>
      <c r="C101" s="277">
        <v>0</v>
      </c>
      <c r="D101" s="49">
        <f t="shared" ref="D101:D162" si="0">C101/$C$99</f>
        <v>0</v>
      </c>
      <c r="E101" s="48"/>
    </row>
    <row r="102" spans="1:5" x14ac:dyDescent="0.2">
      <c r="A102" s="51">
        <v>5112</v>
      </c>
      <c r="B102" s="48" t="s">
        <v>355</v>
      </c>
      <c r="C102" s="277">
        <v>393875.41</v>
      </c>
      <c r="D102" s="49">
        <f>C102/$C$102</f>
        <v>1</v>
      </c>
      <c r="E102" s="48"/>
    </row>
    <row r="103" spans="1:5" x14ac:dyDescent="0.2">
      <c r="A103" s="51">
        <v>5113</v>
      </c>
      <c r="B103" s="48" t="s">
        <v>354</v>
      </c>
      <c r="C103" s="277">
        <v>0</v>
      </c>
      <c r="D103" s="49">
        <f t="shared" si="0"/>
        <v>0</v>
      </c>
      <c r="E103" s="48"/>
    </row>
    <row r="104" spans="1:5" x14ac:dyDescent="0.2">
      <c r="A104" s="51">
        <v>5114</v>
      </c>
      <c r="B104" s="48" t="s">
        <v>353</v>
      </c>
      <c r="C104" s="277">
        <v>0</v>
      </c>
      <c r="D104" s="49">
        <f t="shared" si="0"/>
        <v>0</v>
      </c>
      <c r="E104" s="48"/>
    </row>
    <row r="105" spans="1:5" x14ac:dyDescent="0.2">
      <c r="A105" s="51">
        <v>5115</v>
      </c>
      <c r="B105" s="48" t="s">
        <v>352</v>
      </c>
      <c r="C105" s="277">
        <v>0</v>
      </c>
      <c r="D105" s="49">
        <f t="shared" si="0"/>
        <v>0</v>
      </c>
      <c r="E105" s="48"/>
    </row>
    <row r="106" spans="1:5" x14ac:dyDescent="0.2">
      <c r="A106" s="51">
        <v>5116</v>
      </c>
      <c r="B106" s="48" t="s">
        <v>351</v>
      </c>
      <c r="C106" s="277">
        <v>0</v>
      </c>
      <c r="D106" s="49">
        <f t="shared" si="0"/>
        <v>0</v>
      </c>
      <c r="E106" s="48"/>
    </row>
    <row r="107" spans="1:5" x14ac:dyDescent="0.2">
      <c r="A107" s="51">
        <v>5120</v>
      </c>
      <c r="B107" s="48" t="s">
        <v>350</v>
      </c>
      <c r="C107" s="277">
        <v>9339630.3000000007</v>
      </c>
      <c r="D107" s="49">
        <f>C107/$C$99</f>
        <v>6.6801023468689755E-2</v>
      </c>
      <c r="E107" s="48"/>
    </row>
    <row r="108" spans="1:5" x14ac:dyDescent="0.2">
      <c r="A108" s="51">
        <v>5121</v>
      </c>
      <c r="B108" s="48" t="s">
        <v>349</v>
      </c>
      <c r="C108" s="277">
        <v>1112979.3700000001</v>
      </c>
      <c r="D108" s="49">
        <f>C108/$C$107</f>
        <v>0.11916739038374999</v>
      </c>
      <c r="E108" s="48"/>
    </row>
    <row r="109" spans="1:5" x14ac:dyDescent="0.2">
      <c r="A109" s="51">
        <v>5122</v>
      </c>
      <c r="B109" s="48" t="s">
        <v>348</v>
      </c>
      <c r="C109" s="277">
        <v>28859.85</v>
      </c>
      <c r="D109" s="49">
        <f t="shared" ref="D109:D114" si="1">C109/$C$107</f>
        <v>3.0900420116200954E-3</v>
      </c>
      <c r="E109" s="48"/>
    </row>
    <row r="110" spans="1:5" x14ac:dyDescent="0.2">
      <c r="A110" s="51">
        <v>5123</v>
      </c>
      <c r="B110" s="48" t="s">
        <v>347</v>
      </c>
      <c r="C110" s="277">
        <v>1189.6600000000001</v>
      </c>
      <c r="D110" s="49">
        <f t="shared" si="1"/>
        <v>1.2737763292407838E-4</v>
      </c>
      <c r="E110" s="48"/>
    </row>
    <row r="111" spans="1:5" x14ac:dyDescent="0.2">
      <c r="A111" s="51">
        <v>5124</v>
      </c>
      <c r="B111" s="48" t="s">
        <v>346</v>
      </c>
      <c r="C111" s="277">
        <v>583696.34</v>
      </c>
      <c r="D111" s="49">
        <f t="shared" si="1"/>
        <v>6.2496728591066385E-2</v>
      </c>
      <c r="E111" s="48"/>
    </row>
    <row r="112" spans="1:5" x14ac:dyDescent="0.2">
      <c r="A112" s="51">
        <v>5125</v>
      </c>
      <c r="B112" s="48" t="s">
        <v>345</v>
      </c>
      <c r="C112" s="277">
        <v>799569.06</v>
      </c>
      <c r="D112" s="49">
        <f t="shared" si="1"/>
        <v>8.5610354405569994E-2</v>
      </c>
      <c r="E112" s="48"/>
    </row>
    <row r="113" spans="1:5" x14ac:dyDescent="0.2">
      <c r="A113" s="51">
        <v>5126</v>
      </c>
      <c r="B113" s="48" t="s">
        <v>344</v>
      </c>
      <c r="C113" s="277">
        <v>5634449.54</v>
      </c>
      <c r="D113" s="49">
        <f t="shared" si="1"/>
        <v>0.60328400150913897</v>
      </c>
      <c r="E113" s="48"/>
    </row>
    <row r="114" spans="1:5" x14ac:dyDescent="0.2">
      <c r="A114" s="51">
        <v>5127</v>
      </c>
      <c r="B114" s="48" t="s">
        <v>343</v>
      </c>
      <c r="C114" s="277">
        <v>249370.31</v>
      </c>
      <c r="D114" s="49">
        <f t="shared" si="1"/>
        <v>2.6700233519949924E-2</v>
      </c>
      <c r="E114" s="48"/>
    </row>
    <row r="115" spans="1:5" x14ac:dyDescent="0.2">
      <c r="A115" s="51">
        <v>5128</v>
      </c>
      <c r="B115" s="48" t="s">
        <v>342</v>
      </c>
      <c r="C115" s="277">
        <v>0</v>
      </c>
      <c r="D115" s="49">
        <f t="shared" si="0"/>
        <v>0</v>
      </c>
      <c r="E115" s="48"/>
    </row>
    <row r="116" spans="1:5" x14ac:dyDescent="0.2">
      <c r="A116" s="51">
        <v>5129</v>
      </c>
      <c r="B116" s="48" t="s">
        <v>341</v>
      </c>
      <c r="C116" s="277">
        <v>929516.16999999993</v>
      </c>
      <c r="D116" s="49">
        <f>C116/$C$107</f>
        <v>9.9523871945980544E-2</v>
      </c>
      <c r="E116" s="48"/>
    </row>
    <row r="117" spans="1:5" x14ac:dyDescent="0.2">
      <c r="A117" s="51">
        <v>5130</v>
      </c>
      <c r="B117" s="48" t="s">
        <v>340</v>
      </c>
      <c r="C117" s="277">
        <v>130077047.586</v>
      </c>
      <c r="D117" s="49">
        <f t="shared" si="0"/>
        <v>0.9303665808410273</v>
      </c>
      <c r="E117" s="48"/>
    </row>
    <row r="118" spans="1:5" x14ac:dyDescent="0.2">
      <c r="A118" s="51">
        <v>5131</v>
      </c>
      <c r="B118" s="48" t="s">
        <v>339</v>
      </c>
      <c r="C118" s="277">
        <v>1769151.34</v>
      </c>
      <c r="D118" s="49">
        <f>C118/$C$117</f>
        <v>1.360079562714807E-2</v>
      </c>
      <c r="E118" s="48"/>
    </row>
    <row r="119" spans="1:5" x14ac:dyDescent="0.2">
      <c r="A119" s="51">
        <v>5132</v>
      </c>
      <c r="B119" s="48" t="s">
        <v>338</v>
      </c>
      <c r="C119" s="277">
        <v>1104165.42</v>
      </c>
      <c r="D119" s="49">
        <f t="shared" ref="D119:D126" si="2">C119/$C$117</f>
        <v>8.4885492136495856E-3</v>
      </c>
      <c r="E119" s="48"/>
    </row>
    <row r="120" spans="1:5" x14ac:dyDescent="0.2">
      <c r="A120" s="51">
        <v>5133</v>
      </c>
      <c r="B120" s="48" t="s">
        <v>337</v>
      </c>
      <c r="C120" s="277">
        <v>37776</v>
      </c>
      <c r="D120" s="49">
        <f t="shared" si="2"/>
        <v>2.9041249552519654E-4</v>
      </c>
      <c r="E120" s="48"/>
    </row>
    <row r="121" spans="1:5" x14ac:dyDescent="0.2">
      <c r="A121" s="51">
        <v>5134</v>
      </c>
      <c r="B121" s="48" t="s">
        <v>336</v>
      </c>
      <c r="C121" s="277">
        <v>2467697.29</v>
      </c>
      <c r="D121" s="49">
        <f t="shared" si="2"/>
        <v>1.8971043207053808E-2</v>
      </c>
      <c r="E121" s="48"/>
    </row>
    <row r="122" spans="1:5" x14ac:dyDescent="0.2">
      <c r="A122" s="51">
        <v>5135</v>
      </c>
      <c r="B122" s="48" t="s">
        <v>335</v>
      </c>
      <c r="C122" s="277">
        <v>122131783.896</v>
      </c>
      <c r="D122" s="49">
        <f t="shared" si="2"/>
        <v>0.93891878823012942</v>
      </c>
      <c r="E122" s="48"/>
    </row>
    <row r="123" spans="1:5" x14ac:dyDescent="0.2">
      <c r="A123" s="51">
        <v>5136</v>
      </c>
      <c r="B123" s="48" t="s">
        <v>334</v>
      </c>
      <c r="C123" s="277">
        <v>1726072.54</v>
      </c>
      <c r="D123" s="49">
        <f t="shared" si="2"/>
        <v>1.3269616523690032E-2</v>
      </c>
      <c r="E123" s="48"/>
    </row>
    <row r="124" spans="1:5" x14ac:dyDescent="0.2">
      <c r="A124" s="51">
        <v>5137</v>
      </c>
      <c r="B124" s="48" t="s">
        <v>333</v>
      </c>
      <c r="C124" s="277">
        <v>10975.68</v>
      </c>
      <c r="D124" s="49">
        <f t="shared" si="2"/>
        <v>8.4378298890459269E-5</v>
      </c>
      <c r="E124" s="48"/>
    </row>
    <row r="125" spans="1:5" x14ac:dyDescent="0.2">
      <c r="A125" s="51">
        <v>5138</v>
      </c>
      <c r="B125" s="48" t="s">
        <v>332</v>
      </c>
      <c r="C125" s="277">
        <v>306405.01</v>
      </c>
      <c r="D125" s="49">
        <f t="shared" si="2"/>
        <v>2.3555655335536531E-3</v>
      </c>
      <c r="E125" s="48"/>
    </row>
    <row r="126" spans="1:5" x14ac:dyDescent="0.2">
      <c r="A126" s="51">
        <v>5139</v>
      </c>
      <c r="B126" s="48" t="s">
        <v>331</v>
      </c>
      <c r="C126" s="277">
        <v>523020.40999999992</v>
      </c>
      <c r="D126" s="49">
        <f t="shared" si="2"/>
        <v>4.0208508703597897E-3</v>
      </c>
      <c r="E126" s="48"/>
    </row>
    <row r="127" spans="1:5" x14ac:dyDescent="0.2">
      <c r="A127" s="51">
        <v>5200</v>
      </c>
      <c r="B127" s="48" t="s">
        <v>330</v>
      </c>
      <c r="C127" s="277">
        <v>0</v>
      </c>
      <c r="D127" s="49">
        <f t="shared" si="0"/>
        <v>0</v>
      </c>
      <c r="E127" s="48"/>
    </row>
    <row r="128" spans="1:5" x14ac:dyDescent="0.2">
      <c r="A128" s="51">
        <v>5210</v>
      </c>
      <c r="B128" s="48" t="s">
        <v>329</v>
      </c>
      <c r="C128" s="277">
        <v>0</v>
      </c>
      <c r="D128" s="49">
        <f t="shared" si="0"/>
        <v>0</v>
      </c>
      <c r="E128" s="48"/>
    </row>
    <row r="129" spans="1:5" x14ac:dyDescent="0.2">
      <c r="A129" s="51">
        <v>5211</v>
      </c>
      <c r="B129" s="48" t="s">
        <v>328</v>
      </c>
      <c r="C129" s="277">
        <v>0</v>
      </c>
      <c r="D129" s="49">
        <f t="shared" si="0"/>
        <v>0</v>
      </c>
      <c r="E129" s="48"/>
    </row>
    <row r="130" spans="1:5" x14ac:dyDescent="0.2">
      <c r="A130" s="51">
        <v>5212</v>
      </c>
      <c r="B130" s="48" t="s">
        <v>327</v>
      </c>
      <c r="C130" s="277">
        <v>0</v>
      </c>
      <c r="D130" s="49">
        <f t="shared" si="0"/>
        <v>0</v>
      </c>
      <c r="E130" s="48"/>
    </row>
    <row r="131" spans="1:5" x14ac:dyDescent="0.2">
      <c r="A131" s="51">
        <v>5220</v>
      </c>
      <c r="B131" s="48" t="s">
        <v>326</v>
      </c>
      <c r="C131" s="277">
        <v>0</v>
      </c>
      <c r="D131" s="49">
        <f t="shared" si="0"/>
        <v>0</v>
      </c>
      <c r="E131" s="48"/>
    </row>
    <row r="132" spans="1:5" x14ac:dyDescent="0.2">
      <c r="A132" s="51">
        <v>5221</v>
      </c>
      <c r="B132" s="48" t="s">
        <v>325</v>
      </c>
      <c r="C132" s="277">
        <v>0</v>
      </c>
      <c r="D132" s="49">
        <f t="shared" si="0"/>
        <v>0</v>
      </c>
      <c r="E132" s="48"/>
    </row>
    <row r="133" spans="1:5" x14ac:dyDescent="0.2">
      <c r="A133" s="51">
        <v>5222</v>
      </c>
      <c r="B133" s="48" t="s">
        <v>324</v>
      </c>
      <c r="C133" s="277">
        <v>0</v>
      </c>
      <c r="D133" s="49">
        <f t="shared" si="0"/>
        <v>0</v>
      </c>
      <c r="E133" s="48"/>
    </row>
    <row r="134" spans="1:5" x14ac:dyDescent="0.2">
      <c r="A134" s="51">
        <v>5230</v>
      </c>
      <c r="B134" s="48" t="s">
        <v>323</v>
      </c>
      <c r="C134" s="277">
        <v>0</v>
      </c>
      <c r="D134" s="49">
        <f t="shared" si="0"/>
        <v>0</v>
      </c>
      <c r="E134" s="48"/>
    </row>
    <row r="135" spans="1:5" x14ac:dyDescent="0.2">
      <c r="A135" s="51">
        <v>5231</v>
      </c>
      <c r="B135" s="48" t="s">
        <v>322</v>
      </c>
      <c r="C135" s="277">
        <v>0</v>
      </c>
      <c r="D135" s="49">
        <f t="shared" si="0"/>
        <v>0</v>
      </c>
      <c r="E135" s="48"/>
    </row>
    <row r="136" spans="1:5" x14ac:dyDescent="0.2">
      <c r="A136" s="51">
        <v>5232</v>
      </c>
      <c r="B136" s="48" t="s">
        <v>321</v>
      </c>
      <c r="C136" s="277">
        <v>0</v>
      </c>
      <c r="D136" s="49">
        <f t="shared" si="0"/>
        <v>0</v>
      </c>
      <c r="E136" s="48"/>
    </row>
    <row r="137" spans="1:5" x14ac:dyDescent="0.2">
      <c r="A137" s="51">
        <v>5240</v>
      </c>
      <c r="B137" s="48" t="s">
        <v>320</v>
      </c>
      <c r="C137" s="277">
        <v>0</v>
      </c>
      <c r="D137" s="49">
        <f t="shared" si="0"/>
        <v>0</v>
      </c>
      <c r="E137" s="48"/>
    </row>
    <row r="138" spans="1:5" x14ac:dyDescent="0.2">
      <c r="A138" s="51">
        <v>5241</v>
      </c>
      <c r="B138" s="48" t="s">
        <v>319</v>
      </c>
      <c r="C138" s="277">
        <v>0</v>
      </c>
      <c r="D138" s="49">
        <f t="shared" si="0"/>
        <v>0</v>
      </c>
      <c r="E138" s="48"/>
    </row>
    <row r="139" spans="1:5" x14ac:dyDescent="0.2">
      <c r="A139" s="51">
        <v>5242</v>
      </c>
      <c r="B139" s="48" t="s">
        <v>318</v>
      </c>
      <c r="C139" s="277">
        <v>0</v>
      </c>
      <c r="D139" s="49">
        <f t="shared" si="0"/>
        <v>0</v>
      </c>
      <c r="E139" s="48"/>
    </row>
    <row r="140" spans="1:5" x14ac:dyDescent="0.2">
      <c r="A140" s="51">
        <v>5243</v>
      </c>
      <c r="B140" s="48" t="s">
        <v>317</v>
      </c>
      <c r="C140" s="277">
        <v>0</v>
      </c>
      <c r="D140" s="49">
        <f t="shared" si="0"/>
        <v>0</v>
      </c>
      <c r="E140" s="48"/>
    </row>
    <row r="141" spans="1:5" x14ac:dyDescent="0.2">
      <c r="A141" s="51">
        <v>5244</v>
      </c>
      <c r="B141" s="48" t="s">
        <v>316</v>
      </c>
      <c r="C141" s="277">
        <v>0</v>
      </c>
      <c r="D141" s="49">
        <f t="shared" si="0"/>
        <v>0</v>
      </c>
      <c r="E141" s="48"/>
    </row>
    <row r="142" spans="1:5" x14ac:dyDescent="0.2">
      <c r="A142" s="51">
        <v>5250</v>
      </c>
      <c r="B142" s="48" t="s">
        <v>315</v>
      </c>
      <c r="C142" s="277">
        <v>0</v>
      </c>
      <c r="D142" s="49">
        <f t="shared" si="0"/>
        <v>0</v>
      </c>
      <c r="E142" s="48"/>
    </row>
    <row r="143" spans="1:5" x14ac:dyDescent="0.2">
      <c r="A143" s="51">
        <v>5251</v>
      </c>
      <c r="B143" s="48" t="s">
        <v>314</v>
      </c>
      <c r="C143" s="277">
        <v>0</v>
      </c>
      <c r="D143" s="49">
        <f t="shared" si="0"/>
        <v>0</v>
      </c>
      <c r="E143" s="48"/>
    </row>
    <row r="144" spans="1:5" x14ac:dyDescent="0.2">
      <c r="A144" s="51">
        <v>5252</v>
      </c>
      <c r="B144" s="48" t="s">
        <v>313</v>
      </c>
      <c r="C144" s="277">
        <v>0</v>
      </c>
      <c r="D144" s="49">
        <f t="shared" si="0"/>
        <v>0</v>
      </c>
      <c r="E144" s="48"/>
    </row>
    <row r="145" spans="1:5" x14ac:dyDescent="0.2">
      <c r="A145" s="51">
        <v>5259</v>
      </c>
      <c r="B145" s="48" t="s">
        <v>312</v>
      </c>
      <c r="C145" s="277">
        <v>0</v>
      </c>
      <c r="D145" s="49">
        <f t="shared" si="0"/>
        <v>0</v>
      </c>
      <c r="E145" s="48"/>
    </row>
    <row r="146" spans="1:5" x14ac:dyDescent="0.2">
      <c r="A146" s="51">
        <v>5260</v>
      </c>
      <c r="B146" s="48" t="s">
        <v>311</v>
      </c>
      <c r="C146" s="277">
        <v>0</v>
      </c>
      <c r="D146" s="49">
        <f t="shared" si="0"/>
        <v>0</v>
      </c>
      <c r="E146" s="48"/>
    </row>
    <row r="147" spans="1:5" x14ac:dyDescent="0.2">
      <c r="A147" s="51">
        <v>5261</v>
      </c>
      <c r="B147" s="48" t="s">
        <v>310</v>
      </c>
      <c r="C147" s="277">
        <v>0</v>
      </c>
      <c r="D147" s="49">
        <f t="shared" si="0"/>
        <v>0</v>
      </c>
      <c r="E147" s="48"/>
    </row>
    <row r="148" spans="1:5" x14ac:dyDescent="0.2">
      <c r="A148" s="51">
        <v>5262</v>
      </c>
      <c r="B148" s="48" t="s">
        <v>309</v>
      </c>
      <c r="C148" s="277">
        <v>0</v>
      </c>
      <c r="D148" s="49">
        <f t="shared" si="0"/>
        <v>0</v>
      </c>
      <c r="E148" s="48"/>
    </row>
    <row r="149" spans="1:5" x14ac:dyDescent="0.2">
      <c r="A149" s="51">
        <v>5270</v>
      </c>
      <c r="B149" s="48" t="s">
        <v>308</v>
      </c>
      <c r="C149" s="277">
        <v>0</v>
      </c>
      <c r="D149" s="49">
        <f t="shared" si="0"/>
        <v>0</v>
      </c>
      <c r="E149" s="48"/>
    </row>
    <row r="150" spans="1:5" x14ac:dyDescent="0.2">
      <c r="A150" s="51">
        <v>5271</v>
      </c>
      <c r="B150" s="48" t="s">
        <v>307</v>
      </c>
      <c r="C150" s="277">
        <v>0</v>
      </c>
      <c r="D150" s="49">
        <f t="shared" si="0"/>
        <v>0</v>
      </c>
      <c r="E150" s="48"/>
    </row>
    <row r="151" spans="1:5" x14ac:dyDescent="0.2">
      <c r="A151" s="51">
        <v>5280</v>
      </c>
      <c r="B151" s="48" t="s">
        <v>306</v>
      </c>
      <c r="C151" s="277">
        <v>0</v>
      </c>
      <c r="D151" s="49">
        <f t="shared" si="0"/>
        <v>0</v>
      </c>
      <c r="E151" s="48"/>
    </row>
    <row r="152" spans="1:5" x14ac:dyDescent="0.2">
      <c r="A152" s="51">
        <v>5281</v>
      </c>
      <c r="B152" s="48" t="s">
        <v>305</v>
      </c>
      <c r="C152" s="277">
        <v>0</v>
      </c>
      <c r="D152" s="49">
        <f t="shared" si="0"/>
        <v>0</v>
      </c>
      <c r="E152" s="48"/>
    </row>
    <row r="153" spans="1:5" x14ac:dyDescent="0.2">
      <c r="A153" s="51">
        <v>5282</v>
      </c>
      <c r="B153" s="48" t="s">
        <v>304</v>
      </c>
      <c r="C153" s="277">
        <v>0</v>
      </c>
      <c r="D153" s="49">
        <f t="shared" si="0"/>
        <v>0</v>
      </c>
      <c r="E153" s="48"/>
    </row>
    <row r="154" spans="1:5" x14ac:dyDescent="0.2">
      <c r="A154" s="51">
        <v>5283</v>
      </c>
      <c r="B154" s="48" t="s">
        <v>303</v>
      </c>
      <c r="C154" s="277">
        <v>0</v>
      </c>
      <c r="D154" s="49">
        <f t="shared" si="0"/>
        <v>0</v>
      </c>
      <c r="E154" s="48"/>
    </row>
    <row r="155" spans="1:5" x14ac:dyDescent="0.2">
      <c r="A155" s="51">
        <v>5284</v>
      </c>
      <c r="B155" s="48" t="s">
        <v>302</v>
      </c>
      <c r="C155" s="277">
        <v>0</v>
      </c>
      <c r="D155" s="49">
        <f t="shared" si="0"/>
        <v>0</v>
      </c>
      <c r="E155" s="48"/>
    </row>
    <row r="156" spans="1:5" x14ac:dyDescent="0.2">
      <c r="A156" s="51">
        <v>5285</v>
      </c>
      <c r="B156" s="48" t="s">
        <v>301</v>
      </c>
      <c r="C156" s="277">
        <v>0</v>
      </c>
      <c r="D156" s="49">
        <f t="shared" si="0"/>
        <v>0</v>
      </c>
      <c r="E156" s="48"/>
    </row>
    <row r="157" spans="1:5" x14ac:dyDescent="0.2">
      <c r="A157" s="51">
        <v>5290</v>
      </c>
      <c r="B157" s="48" t="s">
        <v>300</v>
      </c>
      <c r="C157" s="277">
        <v>0</v>
      </c>
      <c r="D157" s="49">
        <f t="shared" si="0"/>
        <v>0</v>
      </c>
      <c r="E157" s="48"/>
    </row>
    <row r="158" spans="1:5" x14ac:dyDescent="0.2">
      <c r="A158" s="51">
        <v>5291</v>
      </c>
      <c r="B158" s="48" t="s">
        <v>299</v>
      </c>
      <c r="C158" s="277">
        <v>0</v>
      </c>
      <c r="D158" s="49">
        <f t="shared" si="0"/>
        <v>0</v>
      </c>
      <c r="E158" s="48"/>
    </row>
    <row r="159" spans="1:5" x14ac:dyDescent="0.2">
      <c r="A159" s="51">
        <v>5292</v>
      </c>
      <c r="B159" s="48" t="s">
        <v>298</v>
      </c>
      <c r="C159" s="277">
        <v>0</v>
      </c>
      <c r="D159" s="49">
        <f t="shared" si="0"/>
        <v>0</v>
      </c>
      <c r="E159" s="48"/>
    </row>
    <row r="160" spans="1:5" x14ac:dyDescent="0.2">
      <c r="A160" s="51">
        <v>5300</v>
      </c>
      <c r="B160" s="48" t="s">
        <v>297</v>
      </c>
      <c r="C160" s="277">
        <v>0</v>
      </c>
      <c r="D160" s="49">
        <f t="shared" si="0"/>
        <v>0</v>
      </c>
      <c r="E160" s="48"/>
    </row>
    <row r="161" spans="1:5" x14ac:dyDescent="0.2">
      <c r="A161" s="51">
        <v>5310</v>
      </c>
      <c r="B161" s="48" t="s">
        <v>296</v>
      </c>
      <c r="C161" s="277">
        <v>0</v>
      </c>
      <c r="D161" s="49">
        <f t="shared" si="0"/>
        <v>0</v>
      </c>
      <c r="E161" s="48"/>
    </row>
    <row r="162" spans="1:5" x14ac:dyDescent="0.2">
      <c r="A162" s="51">
        <v>5311</v>
      </c>
      <c r="B162" s="48" t="s">
        <v>295</v>
      </c>
      <c r="C162" s="277">
        <v>0</v>
      </c>
      <c r="D162" s="49">
        <f t="shared" si="0"/>
        <v>0</v>
      </c>
      <c r="E162" s="48"/>
    </row>
    <row r="163" spans="1:5" x14ac:dyDescent="0.2">
      <c r="A163" s="51">
        <v>5312</v>
      </c>
      <c r="B163" s="48" t="s">
        <v>294</v>
      </c>
      <c r="C163" s="277">
        <v>0</v>
      </c>
      <c r="D163" s="49">
        <f t="shared" ref="D163:D220" si="3">C163/$C$99</f>
        <v>0</v>
      </c>
      <c r="E163" s="48"/>
    </row>
    <row r="164" spans="1:5" x14ac:dyDescent="0.2">
      <c r="A164" s="51">
        <v>5320</v>
      </c>
      <c r="B164" s="48" t="s">
        <v>293</v>
      </c>
      <c r="C164" s="277">
        <v>0</v>
      </c>
      <c r="D164" s="49">
        <f t="shared" si="3"/>
        <v>0</v>
      </c>
      <c r="E164" s="48"/>
    </row>
    <row r="165" spans="1:5" x14ac:dyDescent="0.2">
      <c r="A165" s="51">
        <v>5321</v>
      </c>
      <c r="B165" s="48" t="s">
        <v>292</v>
      </c>
      <c r="C165" s="277">
        <v>0</v>
      </c>
      <c r="D165" s="49">
        <f t="shared" si="3"/>
        <v>0</v>
      </c>
      <c r="E165" s="48"/>
    </row>
    <row r="166" spans="1:5" x14ac:dyDescent="0.2">
      <c r="A166" s="51">
        <v>5322</v>
      </c>
      <c r="B166" s="48" t="s">
        <v>291</v>
      </c>
      <c r="C166" s="277">
        <v>0</v>
      </c>
      <c r="D166" s="49">
        <f t="shared" si="3"/>
        <v>0</v>
      </c>
      <c r="E166" s="48"/>
    </row>
    <row r="167" spans="1:5" x14ac:dyDescent="0.2">
      <c r="A167" s="51">
        <v>5330</v>
      </c>
      <c r="B167" s="48" t="s">
        <v>290</v>
      </c>
      <c r="C167" s="277">
        <v>0</v>
      </c>
      <c r="D167" s="49">
        <f t="shared" si="3"/>
        <v>0</v>
      </c>
      <c r="E167" s="48"/>
    </row>
    <row r="168" spans="1:5" x14ac:dyDescent="0.2">
      <c r="A168" s="51">
        <v>5331</v>
      </c>
      <c r="B168" s="48" t="s">
        <v>289</v>
      </c>
      <c r="C168" s="277">
        <v>0</v>
      </c>
      <c r="D168" s="49">
        <f t="shared" si="3"/>
        <v>0</v>
      </c>
      <c r="E168" s="48"/>
    </row>
    <row r="169" spans="1:5" x14ac:dyDescent="0.2">
      <c r="A169" s="51">
        <v>5332</v>
      </c>
      <c r="B169" s="48" t="s">
        <v>288</v>
      </c>
      <c r="C169" s="277">
        <v>0</v>
      </c>
      <c r="D169" s="49">
        <f t="shared" si="3"/>
        <v>0</v>
      </c>
      <c r="E169" s="48"/>
    </row>
    <row r="170" spans="1:5" x14ac:dyDescent="0.2">
      <c r="A170" s="51">
        <v>5400</v>
      </c>
      <c r="B170" s="48" t="s">
        <v>287</v>
      </c>
      <c r="C170" s="277">
        <v>0</v>
      </c>
      <c r="D170" s="49">
        <f t="shared" si="3"/>
        <v>0</v>
      </c>
      <c r="E170" s="48"/>
    </row>
    <row r="171" spans="1:5" x14ac:dyDescent="0.2">
      <c r="A171" s="51">
        <v>5410</v>
      </c>
      <c r="B171" s="48" t="s">
        <v>286</v>
      </c>
      <c r="C171" s="277">
        <v>0</v>
      </c>
      <c r="D171" s="49">
        <f t="shared" si="3"/>
        <v>0</v>
      </c>
      <c r="E171" s="48"/>
    </row>
    <row r="172" spans="1:5" x14ac:dyDescent="0.2">
      <c r="A172" s="51">
        <v>5411</v>
      </c>
      <c r="B172" s="48" t="s">
        <v>285</v>
      </c>
      <c r="C172" s="277">
        <v>0</v>
      </c>
      <c r="D172" s="49">
        <f t="shared" si="3"/>
        <v>0</v>
      </c>
      <c r="E172" s="48"/>
    </row>
    <row r="173" spans="1:5" x14ac:dyDescent="0.2">
      <c r="A173" s="51">
        <v>5412</v>
      </c>
      <c r="B173" s="48" t="s">
        <v>284</v>
      </c>
      <c r="C173" s="277">
        <v>0</v>
      </c>
      <c r="D173" s="49">
        <f t="shared" si="3"/>
        <v>0</v>
      </c>
      <c r="E173" s="48"/>
    </row>
    <row r="174" spans="1:5" x14ac:dyDescent="0.2">
      <c r="A174" s="51">
        <v>5420</v>
      </c>
      <c r="B174" s="48" t="s">
        <v>283</v>
      </c>
      <c r="C174" s="277">
        <v>0</v>
      </c>
      <c r="D174" s="49">
        <f t="shared" si="3"/>
        <v>0</v>
      </c>
      <c r="E174" s="48"/>
    </row>
    <row r="175" spans="1:5" x14ac:dyDescent="0.2">
      <c r="A175" s="51">
        <v>5421</v>
      </c>
      <c r="B175" s="48" t="s">
        <v>282</v>
      </c>
      <c r="C175" s="277">
        <v>0</v>
      </c>
      <c r="D175" s="49">
        <f t="shared" si="3"/>
        <v>0</v>
      </c>
      <c r="E175" s="48"/>
    </row>
    <row r="176" spans="1:5" x14ac:dyDescent="0.2">
      <c r="A176" s="51">
        <v>5422</v>
      </c>
      <c r="B176" s="48" t="s">
        <v>281</v>
      </c>
      <c r="C176" s="277">
        <v>0</v>
      </c>
      <c r="D176" s="49">
        <f t="shared" si="3"/>
        <v>0</v>
      </c>
      <c r="E176" s="48"/>
    </row>
    <row r="177" spans="1:5" x14ac:dyDescent="0.2">
      <c r="A177" s="51">
        <v>5430</v>
      </c>
      <c r="B177" s="48" t="s">
        <v>280</v>
      </c>
      <c r="C177" s="277">
        <v>0</v>
      </c>
      <c r="D177" s="49">
        <f t="shared" si="3"/>
        <v>0</v>
      </c>
      <c r="E177" s="48"/>
    </row>
    <row r="178" spans="1:5" x14ac:dyDescent="0.2">
      <c r="A178" s="51">
        <v>5431</v>
      </c>
      <c r="B178" s="48" t="s">
        <v>279</v>
      </c>
      <c r="C178" s="277">
        <v>0</v>
      </c>
      <c r="D178" s="49">
        <f t="shared" si="3"/>
        <v>0</v>
      </c>
      <c r="E178" s="48"/>
    </row>
    <row r="179" spans="1:5" x14ac:dyDescent="0.2">
      <c r="A179" s="51">
        <v>5432</v>
      </c>
      <c r="B179" s="48" t="s">
        <v>278</v>
      </c>
      <c r="C179" s="277">
        <v>0</v>
      </c>
      <c r="D179" s="49">
        <f t="shared" si="3"/>
        <v>0</v>
      </c>
      <c r="E179" s="48"/>
    </row>
    <row r="180" spans="1:5" x14ac:dyDescent="0.2">
      <c r="A180" s="51">
        <v>5440</v>
      </c>
      <c r="B180" s="48" t="s">
        <v>277</v>
      </c>
      <c r="C180" s="277">
        <v>0</v>
      </c>
      <c r="D180" s="49">
        <f t="shared" si="3"/>
        <v>0</v>
      </c>
      <c r="E180" s="48"/>
    </row>
    <row r="181" spans="1:5" x14ac:dyDescent="0.2">
      <c r="A181" s="51">
        <v>5441</v>
      </c>
      <c r="B181" s="48" t="s">
        <v>277</v>
      </c>
      <c r="C181" s="277">
        <v>0</v>
      </c>
      <c r="D181" s="49">
        <f t="shared" si="3"/>
        <v>0</v>
      </c>
      <c r="E181" s="48"/>
    </row>
    <row r="182" spans="1:5" x14ac:dyDescent="0.2">
      <c r="A182" s="51">
        <v>5450</v>
      </c>
      <c r="B182" s="48" t="s">
        <v>276</v>
      </c>
      <c r="C182" s="277">
        <v>0</v>
      </c>
      <c r="D182" s="49">
        <f t="shared" si="3"/>
        <v>0</v>
      </c>
      <c r="E182" s="48"/>
    </row>
    <row r="183" spans="1:5" x14ac:dyDescent="0.2">
      <c r="A183" s="51">
        <v>5451</v>
      </c>
      <c r="B183" s="48" t="s">
        <v>275</v>
      </c>
      <c r="C183" s="277">
        <v>0</v>
      </c>
      <c r="D183" s="49">
        <f t="shared" si="3"/>
        <v>0</v>
      </c>
      <c r="E183" s="48"/>
    </row>
    <row r="184" spans="1:5" x14ac:dyDescent="0.2">
      <c r="A184" s="51">
        <v>5452</v>
      </c>
      <c r="B184" s="48" t="s">
        <v>274</v>
      </c>
      <c r="C184" s="277">
        <v>0</v>
      </c>
      <c r="D184" s="49">
        <f t="shared" si="3"/>
        <v>0</v>
      </c>
      <c r="E184" s="48"/>
    </row>
    <row r="185" spans="1:5" x14ac:dyDescent="0.2">
      <c r="A185" s="51">
        <v>5500</v>
      </c>
      <c r="B185" s="48" t="s">
        <v>273</v>
      </c>
      <c r="C185" s="277">
        <v>8941570.7699999996</v>
      </c>
      <c r="D185" s="49">
        <f t="shared" si="3"/>
        <v>6.3953931758275295E-2</v>
      </c>
      <c r="E185" s="48"/>
    </row>
    <row r="186" spans="1:5" x14ac:dyDescent="0.2">
      <c r="A186" s="51">
        <v>5510</v>
      </c>
      <c r="B186" s="48" t="s">
        <v>272</v>
      </c>
      <c r="C186" s="277">
        <v>8860786.4900000002</v>
      </c>
      <c r="D186" s="49">
        <f>C186/$C$185</f>
        <v>0.990965314475725</v>
      </c>
      <c r="E186" s="48"/>
    </row>
    <row r="187" spans="1:5" x14ac:dyDescent="0.2">
      <c r="A187" s="51">
        <v>5511</v>
      </c>
      <c r="B187" s="48" t="s">
        <v>271</v>
      </c>
      <c r="C187" s="277">
        <v>0</v>
      </c>
      <c r="D187" s="49">
        <f t="shared" si="3"/>
        <v>0</v>
      </c>
      <c r="E187" s="48"/>
    </row>
    <row r="188" spans="1:5" x14ac:dyDescent="0.2">
      <c r="A188" s="51">
        <v>5512</v>
      </c>
      <c r="B188" s="48" t="s">
        <v>270</v>
      </c>
      <c r="C188" s="277">
        <v>0</v>
      </c>
      <c r="D188" s="49">
        <f t="shared" si="3"/>
        <v>0</v>
      </c>
      <c r="E188" s="48"/>
    </row>
    <row r="189" spans="1:5" x14ac:dyDescent="0.2">
      <c r="A189" s="51">
        <v>5513</v>
      </c>
      <c r="B189" s="48" t="s">
        <v>269</v>
      </c>
      <c r="C189" s="277">
        <v>183243.28</v>
      </c>
      <c r="D189" s="49">
        <f>C189/$C$186</f>
        <v>2.0680250021462822E-2</v>
      </c>
      <c r="E189" s="48"/>
    </row>
    <row r="190" spans="1:5" x14ac:dyDescent="0.2">
      <c r="A190" s="51">
        <v>5514</v>
      </c>
      <c r="B190" s="48" t="s">
        <v>268</v>
      </c>
      <c r="C190" s="277">
        <v>0</v>
      </c>
      <c r="D190" s="49">
        <f t="shared" si="3"/>
        <v>0</v>
      </c>
      <c r="E190" s="48"/>
    </row>
    <row r="191" spans="1:5" x14ac:dyDescent="0.2">
      <c r="A191" s="51">
        <v>5515</v>
      </c>
      <c r="B191" s="48" t="s">
        <v>267</v>
      </c>
      <c r="C191" s="277">
        <v>0</v>
      </c>
      <c r="D191" s="49">
        <f t="shared" si="3"/>
        <v>0</v>
      </c>
      <c r="E191" s="48"/>
    </row>
    <row r="192" spans="1:5" x14ac:dyDescent="0.2">
      <c r="A192" s="51">
        <v>5516</v>
      </c>
      <c r="B192" s="48" t="s">
        <v>266</v>
      </c>
      <c r="C192" s="277">
        <v>0</v>
      </c>
      <c r="D192" s="49">
        <f t="shared" si="3"/>
        <v>0</v>
      </c>
      <c r="E192" s="48"/>
    </row>
    <row r="193" spans="1:5" x14ac:dyDescent="0.2">
      <c r="A193" s="51">
        <v>5517</v>
      </c>
      <c r="B193" s="48" t="s">
        <v>265</v>
      </c>
      <c r="C193" s="277">
        <v>229680</v>
      </c>
      <c r="D193" s="49">
        <f>C193/$C$186</f>
        <v>2.5920949597330833E-2</v>
      </c>
      <c r="E193" s="48"/>
    </row>
    <row r="194" spans="1:5" x14ac:dyDescent="0.2">
      <c r="A194" s="51">
        <v>5518</v>
      </c>
      <c r="B194" s="48" t="s">
        <v>264</v>
      </c>
      <c r="C194" s="277">
        <v>0</v>
      </c>
      <c r="D194" s="49">
        <f t="shared" si="3"/>
        <v>0</v>
      </c>
      <c r="E194" s="48"/>
    </row>
    <row r="195" spans="1:5" x14ac:dyDescent="0.2">
      <c r="A195" s="51">
        <v>5520</v>
      </c>
      <c r="B195" s="48" t="s">
        <v>263</v>
      </c>
      <c r="C195" s="277">
        <v>0</v>
      </c>
      <c r="D195" s="49">
        <f t="shared" si="3"/>
        <v>0</v>
      </c>
      <c r="E195" s="48"/>
    </row>
    <row r="196" spans="1:5" x14ac:dyDescent="0.2">
      <c r="A196" s="51">
        <v>5521</v>
      </c>
      <c r="B196" s="48" t="s">
        <v>262</v>
      </c>
      <c r="C196" s="277">
        <v>0</v>
      </c>
      <c r="D196" s="49">
        <f t="shared" si="3"/>
        <v>0</v>
      </c>
      <c r="E196" s="48"/>
    </row>
    <row r="197" spans="1:5" x14ac:dyDescent="0.2">
      <c r="A197" s="51">
        <v>5522</v>
      </c>
      <c r="B197" s="48" t="s">
        <v>261</v>
      </c>
      <c r="C197" s="277">
        <v>0</v>
      </c>
      <c r="D197" s="49">
        <f t="shared" si="3"/>
        <v>0</v>
      </c>
      <c r="E197" s="48"/>
    </row>
    <row r="198" spans="1:5" x14ac:dyDescent="0.2">
      <c r="A198" s="51">
        <v>5530</v>
      </c>
      <c r="B198" s="48" t="s">
        <v>260</v>
      </c>
      <c r="C198" s="277">
        <v>0</v>
      </c>
      <c r="D198" s="49">
        <f t="shared" si="3"/>
        <v>0</v>
      </c>
      <c r="E198" s="48"/>
    </row>
    <row r="199" spans="1:5" x14ac:dyDescent="0.2">
      <c r="A199" s="51">
        <v>5531</v>
      </c>
      <c r="B199" s="48" t="s">
        <v>259</v>
      </c>
      <c r="C199" s="277">
        <v>0</v>
      </c>
      <c r="D199" s="49">
        <f t="shared" si="3"/>
        <v>0</v>
      </c>
      <c r="E199" s="48"/>
    </row>
    <row r="200" spans="1:5" x14ac:dyDescent="0.2">
      <c r="A200" s="51">
        <v>5532</v>
      </c>
      <c r="B200" s="48" t="s">
        <v>258</v>
      </c>
      <c r="C200" s="277">
        <v>0</v>
      </c>
      <c r="D200" s="49">
        <f t="shared" si="3"/>
        <v>0</v>
      </c>
      <c r="E200" s="48"/>
    </row>
    <row r="201" spans="1:5" x14ac:dyDescent="0.2">
      <c r="A201" s="51">
        <v>5533</v>
      </c>
      <c r="B201" s="48" t="s">
        <v>257</v>
      </c>
      <c r="C201" s="277">
        <v>0</v>
      </c>
      <c r="D201" s="49">
        <f t="shared" si="3"/>
        <v>0</v>
      </c>
      <c r="E201" s="48"/>
    </row>
    <row r="202" spans="1:5" x14ac:dyDescent="0.2">
      <c r="A202" s="51">
        <v>5534</v>
      </c>
      <c r="B202" s="48" t="s">
        <v>256</v>
      </c>
      <c r="C202" s="277">
        <v>0</v>
      </c>
      <c r="D202" s="49">
        <f t="shared" si="3"/>
        <v>0</v>
      </c>
      <c r="E202" s="48"/>
    </row>
    <row r="203" spans="1:5" x14ac:dyDescent="0.2">
      <c r="A203" s="51">
        <v>5535</v>
      </c>
      <c r="B203" s="48" t="s">
        <v>255</v>
      </c>
      <c r="C203" s="277">
        <v>0</v>
      </c>
      <c r="D203" s="49">
        <f t="shared" si="3"/>
        <v>0</v>
      </c>
      <c r="E203" s="48"/>
    </row>
    <row r="204" spans="1:5" x14ac:dyDescent="0.2">
      <c r="A204" s="51">
        <v>5540</v>
      </c>
      <c r="B204" s="48" t="s">
        <v>254</v>
      </c>
      <c r="C204" s="277">
        <v>0</v>
      </c>
      <c r="D204" s="49">
        <f t="shared" si="3"/>
        <v>0</v>
      </c>
      <c r="E204" s="48"/>
    </row>
    <row r="205" spans="1:5" x14ac:dyDescent="0.2">
      <c r="A205" s="51">
        <v>5541</v>
      </c>
      <c r="B205" s="48" t="s">
        <v>254</v>
      </c>
      <c r="C205" s="277">
        <v>0</v>
      </c>
      <c r="D205" s="49">
        <f t="shared" si="3"/>
        <v>0</v>
      </c>
      <c r="E205" s="48"/>
    </row>
    <row r="206" spans="1:5" x14ac:dyDescent="0.2">
      <c r="A206" s="51">
        <v>5550</v>
      </c>
      <c r="B206" s="48" t="s">
        <v>253</v>
      </c>
      <c r="C206" s="277">
        <v>0</v>
      </c>
      <c r="D206" s="49">
        <f t="shared" si="3"/>
        <v>0</v>
      </c>
      <c r="E206" s="48"/>
    </row>
    <row r="207" spans="1:5" x14ac:dyDescent="0.2">
      <c r="A207" s="51">
        <v>5551</v>
      </c>
      <c r="B207" s="48" t="s">
        <v>253</v>
      </c>
      <c r="C207" s="277">
        <v>0</v>
      </c>
      <c r="D207" s="49">
        <f t="shared" si="3"/>
        <v>0</v>
      </c>
      <c r="E207" s="48"/>
    </row>
    <row r="208" spans="1:5" x14ac:dyDescent="0.2">
      <c r="A208" s="51">
        <v>5590</v>
      </c>
      <c r="B208" s="48" t="s">
        <v>252</v>
      </c>
      <c r="C208" s="277">
        <v>80784.28</v>
      </c>
      <c r="D208" s="49">
        <f>C208/$C$185</f>
        <v>9.0346855242750598E-3</v>
      </c>
      <c r="E208" s="48"/>
    </row>
    <row r="209" spans="1:5" x14ac:dyDescent="0.2">
      <c r="A209" s="51">
        <v>5591</v>
      </c>
      <c r="B209" s="48" t="s">
        <v>251</v>
      </c>
      <c r="C209" s="277">
        <v>0</v>
      </c>
      <c r="D209" s="49">
        <f t="shared" si="3"/>
        <v>0</v>
      </c>
      <c r="E209" s="48"/>
    </row>
    <row r="210" spans="1:5" x14ac:dyDescent="0.2">
      <c r="A210" s="51">
        <v>5592</v>
      </c>
      <c r="B210" s="48" t="s">
        <v>250</v>
      </c>
      <c r="C210" s="277">
        <v>0</v>
      </c>
      <c r="D210" s="49">
        <f t="shared" si="3"/>
        <v>0</v>
      </c>
      <c r="E210" s="48"/>
    </row>
    <row r="211" spans="1:5" x14ac:dyDescent="0.2">
      <c r="A211" s="51">
        <v>5593</v>
      </c>
      <c r="B211" s="48" t="s">
        <v>249</v>
      </c>
      <c r="C211" s="277">
        <v>0</v>
      </c>
      <c r="D211" s="49">
        <f t="shared" si="3"/>
        <v>0</v>
      </c>
      <c r="E211" s="48"/>
    </row>
    <row r="212" spans="1:5" x14ac:dyDescent="0.2">
      <c r="A212" s="51">
        <v>5594</v>
      </c>
      <c r="B212" s="48" t="s">
        <v>248</v>
      </c>
      <c r="C212" s="277">
        <v>0</v>
      </c>
      <c r="D212" s="49">
        <f t="shared" si="3"/>
        <v>0</v>
      </c>
      <c r="E212" s="48"/>
    </row>
    <row r="213" spans="1:5" x14ac:dyDescent="0.2">
      <c r="A213" s="51">
        <v>5595</v>
      </c>
      <c r="B213" s="48" t="s">
        <v>247</v>
      </c>
      <c r="C213" s="277">
        <v>0</v>
      </c>
      <c r="D213" s="49">
        <f t="shared" si="3"/>
        <v>0</v>
      </c>
      <c r="E213" s="48"/>
    </row>
    <row r="214" spans="1:5" x14ac:dyDescent="0.2">
      <c r="A214" s="51">
        <v>5596</v>
      </c>
      <c r="B214" s="48" t="s">
        <v>246</v>
      </c>
      <c r="C214" s="277">
        <v>0</v>
      </c>
      <c r="D214" s="49">
        <f t="shared" si="3"/>
        <v>0</v>
      </c>
      <c r="E214" s="48"/>
    </row>
    <row r="215" spans="1:5" x14ac:dyDescent="0.2">
      <c r="A215" s="51">
        <v>5597</v>
      </c>
      <c r="B215" s="48" t="s">
        <v>245</v>
      </c>
      <c r="C215" s="277">
        <v>0</v>
      </c>
      <c r="D215" s="49">
        <f t="shared" si="3"/>
        <v>0</v>
      </c>
      <c r="E215" s="48"/>
    </row>
    <row r="216" spans="1:5" x14ac:dyDescent="0.2">
      <c r="A216" s="51">
        <v>5598</v>
      </c>
      <c r="B216" s="48" t="s">
        <v>244</v>
      </c>
      <c r="C216" s="277">
        <v>18244.509999999998</v>
      </c>
      <c r="D216" s="49">
        <f>C216/$C$208</f>
        <v>0.22584232972058424</v>
      </c>
      <c r="E216" s="48"/>
    </row>
    <row r="217" spans="1:5" x14ac:dyDescent="0.2">
      <c r="A217" s="51">
        <v>5599</v>
      </c>
      <c r="B217" s="48" t="s">
        <v>243</v>
      </c>
      <c r="C217" s="277">
        <v>62539.77</v>
      </c>
      <c r="D217" s="49">
        <f t="shared" ref="D217" si="4">C217/$C$208</f>
        <v>0.77415767027941573</v>
      </c>
      <c r="E217" s="48"/>
    </row>
    <row r="218" spans="1:5" x14ac:dyDescent="0.2">
      <c r="A218" s="51">
        <v>5600</v>
      </c>
      <c r="B218" s="48" t="s">
        <v>242</v>
      </c>
      <c r="C218" s="277">
        <v>0</v>
      </c>
      <c r="D218" s="49">
        <f t="shared" si="3"/>
        <v>0</v>
      </c>
      <c r="E218" s="48"/>
    </row>
    <row r="219" spans="1:5" x14ac:dyDescent="0.2">
      <c r="A219" s="51">
        <v>5610</v>
      </c>
      <c r="B219" s="48" t="s">
        <v>241</v>
      </c>
      <c r="C219" s="277">
        <v>0</v>
      </c>
      <c r="D219" s="49">
        <f t="shared" si="3"/>
        <v>0</v>
      </c>
      <c r="E219" s="48"/>
    </row>
    <row r="220" spans="1:5" x14ac:dyDescent="0.2">
      <c r="A220" s="51">
        <v>5611</v>
      </c>
      <c r="B220" s="48" t="s">
        <v>240</v>
      </c>
      <c r="C220" s="277">
        <v>0</v>
      </c>
      <c r="D220" s="49">
        <f t="shared" si="3"/>
        <v>0</v>
      </c>
      <c r="E220" s="48"/>
    </row>
    <row r="221" spans="1:5" x14ac:dyDescent="0.2">
      <c r="A221" s="41" t="s">
        <v>239</v>
      </c>
    </row>
  </sheetData>
  <mergeCells count="3">
    <mergeCell ref="A1:C1"/>
    <mergeCell ref="A2:C2"/>
    <mergeCell ref="A3:C3"/>
  </mergeCells>
  <pageMargins left="0.7" right="0.7" top="0.75" bottom="0.75" header="0.3" footer="0.3"/>
  <pageSetup scale="65" fitToHeight="0"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48.140625" style="60" customWidth="1"/>
    <col min="3" max="3" width="22.85546875" style="60" customWidth="1"/>
    <col min="4" max="5" width="16.7109375" style="60" customWidth="1"/>
    <col min="6" max="6" width="9.140625" style="60" customWidth="1"/>
    <col min="7" max="16384" width="9.140625" style="60"/>
  </cols>
  <sheetData>
    <row r="1" spans="1:5" ht="18.95" customHeight="1" x14ac:dyDescent="0.2">
      <c r="A1" s="358" t="s">
        <v>1796</v>
      </c>
      <c r="B1" s="398"/>
      <c r="C1" s="398"/>
      <c r="D1" s="58" t="s">
        <v>97</v>
      </c>
      <c r="E1" s="199">
        <v>2021</v>
      </c>
    </row>
    <row r="2" spans="1:5" ht="18.95" customHeight="1" x14ac:dyDescent="0.2">
      <c r="A2" s="358" t="s">
        <v>438</v>
      </c>
      <c r="B2" s="398"/>
      <c r="C2" s="398"/>
      <c r="D2" s="58" t="s">
        <v>99</v>
      </c>
      <c r="E2" s="199" t="s">
        <v>603</v>
      </c>
    </row>
    <row r="3" spans="1:5" ht="18.95" customHeight="1" x14ac:dyDescent="0.2">
      <c r="A3" s="358" t="s">
        <v>1794</v>
      </c>
      <c r="B3" s="398"/>
      <c r="C3" s="398"/>
      <c r="D3" s="58" t="s">
        <v>100</v>
      </c>
      <c r="E3" s="199">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63" t="s">
        <v>105</v>
      </c>
      <c r="D7" s="63" t="s">
        <v>106</v>
      </c>
      <c r="E7" s="63" t="s">
        <v>217</v>
      </c>
    </row>
    <row r="8" spans="1:5" x14ac:dyDescent="0.2">
      <c r="A8" s="64">
        <v>3110</v>
      </c>
      <c r="B8" s="60" t="s">
        <v>293</v>
      </c>
      <c r="C8" s="234">
        <v>41622417.060000002</v>
      </c>
    </row>
    <row r="9" spans="1:5" x14ac:dyDescent="0.2">
      <c r="A9" s="64">
        <v>3120</v>
      </c>
      <c r="B9" s="60" t="s">
        <v>440</v>
      </c>
      <c r="C9" s="234">
        <v>0</v>
      </c>
    </row>
    <row r="10" spans="1:5" x14ac:dyDescent="0.2">
      <c r="A10" s="64">
        <v>3130</v>
      </c>
      <c r="B10" s="60" t="s">
        <v>441</v>
      </c>
      <c r="C10" s="234">
        <v>0</v>
      </c>
    </row>
    <row r="11" spans="1:5" x14ac:dyDescent="0.2">
      <c r="C11" s="234"/>
    </row>
    <row r="12" spans="1:5" x14ac:dyDescent="0.2">
      <c r="A12" s="62" t="s">
        <v>442</v>
      </c>
      <c r="B12" s="62"/>
      <c r="C12" s="273"/>
      <c r="D12" s="62"/>
      <c r="E12" s="62"/>
    </row>
    <row r="13" spans="1:5" x14ac:dyDescent="0.2">
      <c r="A13" s="63" t="s">
        <v>103</v>
      </c>
      <c r="B13" s="63" t="s">
        <v>104</v>
      </c>
      <c r="C13" s="274" t="s">
        <v>105</v>
      </c>
      <c r="D13" s="63" t="s">
        <v>443</v>
      </c>
      <c r="E13" s="63"/>
    </row>
    <row r="14" spans="1:5" x14ac:dyDescent="0.2">
      <c r="A14" s="64">
        <v>3210</v>
      </c>
      <c r="B14" s="60" t="s">
        <v>444</v>
      </c>
      <c r="C14" s="234">
        <v>6884543.6839999557</v>
      </c>
    </row>
    <row r="15" spans="1:5" x14ac:dyDescent="0.2">
      <c r="A15" s="64">
        <v>3220</v>
      </c>
      <c r="B15" s="60" t="s">
        <v>445</v>
      </c>
      <c r="C15" s="234">
        <v>27298128.109999999</v>
      </c>
    </row>
    <row r="16" spans="1:5" x14ac:dyDescent="0.2">
      <c r="A16" s="64">
        <v>3230</v>
      </c>
      <c r="B16" s="60" t="s">
        <v>446</v>
      </c>
      <c r="C16" s="234">
        <v>0</v>
      </c>
    </row>
    <row r="17" spans="1:3" x14ac:dyDescent="0.2">
      <c r="A17" s="64">
        <v>3231</v>
      </c>
      <c r="B17" s="60" t="s">
        <v>447</v>
      </c>
      <c r="C17" s="234">
        <v>0</v>
      </c>
    </row>
    <row r="18" spans="1:3" x14ac:dyDescent="0.2">
      <c r="A18" s="64">
        <v>3232</v>
      </c>
      <c r="B18" s="60" t="s">
        <v>448</v>
      </c>
      <c r="C18" s="234">
        <v>0</v>
      </c>
    </row>
    <row r="19" spans="1:3" x14ac:dyDescent="0.2">
      <c r="A19" s="64">
        <v>3233</v>
      </c>
      <c r="B19" s="60" t="s">
        <v>449</v>
      </c>
      <c r="C19" s="234">
        <v>0</v>
      </c>
    </row>
    <row r="20" spans="1:3" x14ac:dyDescent="0.2">
      <c r="A20" s="64">
        <v>3239</v>
      </c>
      <c r="B20" s="60" t="s">
        <v>450</v>
      </c>
      <c r="C20" s="234">
        <v>0</v>
      </c>
    </row>
    <row r="21" spans="1:3" x14ac:dyDescent="0.2">
      <c r="A21" s="64">
        <v>3240</v>
      </c>
      <c r="B21" s="60" t="s">
        <v>451</v>
      </c>
      <c r="C21" s="234">
        <v>0</v>
      </c>
    </row>
    <row r="22" spans="1:3" x14ac:dyDescent="0.2">
      <c r="A22" s="64">
        <v>3241</v>
      </c>
      <c r="B22" s="60" t="s">
        <v>452</v>
      </c>
      <c r="C22" s="234">
        <v>0</v>
      </c>
    </row>
    <row r="23" spans="1:3" x14ac:dyDescent="0.2">
      <c r="A23" s="64">
        <v>3242</v>
      </c>
      <c r="B23" s="60" t="s">
        <v>453</v>
      </c>
      <c r="C23" s="234">
        <v>0</v>
      </c>
    </row>
    <row r="24" spans="1:3" x14ac:dyDescent="0.2">
      <c r="A24" s="64">
        <v>3243</v>
      </c>
      <c r="B24" s="60" t="s">
        <v>454</v>
      </c>
      <c r="C24" s="234">
        <v>0</v>
      </c>
    </row>
    <row r="25" spans="1:3" x14ac:dyDescent="0.2">
      <c r="A25" s="64">
        <v>3250</v>
      </c>
      <c r="B25" s="60" t="s">
        <v>455</v>
      </c>
      <c r="C25" s="234">
        <v>0</v>
      </c>
    </row>
    <row r="26" spans="1:3" x14ac:dyDescent="0.2">
      <c r="A26" s="64">
        <v>3251</v>
      </c>
      <c r="B26" s="60" t="s">
        <v>456</v>
      </c>
      <c r="C26" s="234">
        <v>0</v>
      </c>
    </row>
    <row r="27" spans="1:3" x14ac:dyDescent="0.2">
      <c r="A27" s="64">
        <v>3252</v>
      </c>
      <c r="B27" s="60" t="s">
        <v>457</v>
      </c>
      <c r="C27" s="234">
        <v>0</v>
      </c>
    </row>
    <row r="28" spans="1:3" x14ac:dyDescent="0.2">
      <c r="A28" s="41" t="s">
        <v>239</v>
      </c>
    </row>
    <row r="29" spans="1:3" x14ac:dyDescent="0.2">
      <c r="B29" s="41"/>
    </row>
  </sheetData>
  <mergeCells count="3">
    <mergeCell ref="A1:C1"/>
    <mergeCell ref="A2:C2"/>
    <mergeCell ref="A3:C3"/>
  </mergeCells>
  <pageMargins left="0.7" right="0.7" top="0.75" bottom="0.75" header="0.3" footer="0.3"/>
  <pageSetup scale="79" orientation="portrait"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0"/>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63.42578125" style="60" bestFit="1" customWidth="1"/>
    <col min="3" max="3" width="15.28515625" style="60" bestFit="1" customWidth="1"/>
    <col min="4" max="4" width="16.42578125" style="60" bestFit="1" customWidth="1"/>
    <col min="5" max="5" width="19.140625" style="60" customWidth="1"/>
    <col min="6" max="6" width="9.140625" style="60" customWidth="1"/>
    <col min="7" max="7" width="22.140625" style="60" bestFit="1" customWidth="1"/>
    <col min="8" max="8" width="9.140625" style="60" customWidth="1"/>
    <col min="9" max="16384" width="9.140625" style="60"/>
  </cols>
  <sheetData>
    <row r="1" spans="1:5" s="66" customFormat="1" ht="18.95" customHeight="1" x14ac:dyDescent="0.25">
      <c r="A1" s="358" t="s">
        <v>1793</v>
      </c>
      <c r="B1" s="399"/>
      <c r="C1" s="399"/>
      <c r="D1" s="58" t="s">
        <v>97</v>
      </c>
      <c r="E1" s="199">
        <v>2021</v>
      </c>
    </row>
    <row r="2" spans="1:5" s="66" customFormat="1" ht="18.95" customHeight="1" x14ac:dyDescent="0.25">
      <c r="A2" s="358" t="s">
        <v>458</v>
      </c>
      <c r="B2" s="399"/>
      <c r="C2" s="399"/>
      <c r="D2" s="58" t="s">
        <v>99</v>
      </c>
      <c r="E2" s="199" t="s">
        <v>603</v>
      </c>
    </row>
    <row r="3" spans="1:5" s="66" customFormat="1" ht="18.95" customHeight="1" x14ac:dyDescent="0.25">
      <c r="A3" s="358" t="s">
        <v>1794</v>
      </c>
      <c r="B3" s="399"/>
      <c r="C3" s="399"/>
      <c r="D3" s="58" t="s">
        <v>100</v>
      </c>
      <c r="E3" s="199">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x14ac:dyDescent="0.2">
      <c r="A8" s="64">
        <v>1111</v>
      </c>
      <c r="B8" s="60" t="s">
        <v>461</v>
      </c>
      <c r="C8" s="234">
        <v>0</v>
      </c>
      <c r="D8" s="234">
        <v>15000</v>
      </c>
    </row>
    <row r="9" spans="1:5" x14ac:dyDescent="0.2">
      <c r="A9" s="64">
        <v>1112</v>
      </c>
      <c r="B9" s="60" t="s">
        <v>462</v>
      </c>
      <c r="C9" s="234">
        <v>19395754.934</v>
      </c>
      <c r="D9" s="234">
        <v>18935142.399999999</v>
      </c>
    </row>
    <row r="10" spans="1:5" x14ac:dyDescent="0.2">
      <c r="A10" s="64">
        <v>1113</v>
      </c>
      <c r="B10" s="60" t="s">
        <v>463</v>
      </c>
      <c r="C10" s="234">
        <v>0</v>
      </c>
      <c r="D10" s="234">
        <v>0</v>
      </c>
    </row>
    <row r="11" spans="1:5" x14ac:dyDescent="0.2">
      <c r="A11" s="64">
        <v>1114</v>
      </c>
      <c r="B11" s="60" t="s">
        <v>107</v>
      </c>
      <c r="C11" s="234">
        <v>8320351.8800000008</v>
      </c>
      <c r="D11" s="234">
        <v>4621782.3500000006</v>
      </c>
    </row>
    <row r="12" spans="1:5" x14ac:dyDescent="0.2">
      <c r="A12" s="64">
        <v>1115</v>
      </c>
      <c r="B12" s="60" t="s">
        <v>108</v>
      </c>
      <c r="C12" s="234">
        <v>0</v>
      </c>
      <c r="D12" s="234">
        <v>0</v>
      </c>
    </row>
    <row r="13" spans="1:5" x14ac:dyDescent="0.2">
      <c r="A13" s="64">
        <v>1116</v>
      </c>
      <c r="B13" s="60" t="s">
        <v>464</v>
      </c>
      <c r="C13" s="234">
        <v>0</v>
      </c>
      <c r="D13" s="234">
        <v>0</v>
      </c>
    </row>
    <row r="14" spans="1:5" x14ac:dyDescent="0.2">
      <c r="A14" s="64">
        <v>1119</v>
      </c>
      <c r="B14" s="60" t="s">
        <v>465</v>
      </c>
      <c r="C14" s="234">
        <v>0</v>
      </c>
      <c r="D14" s="234">
        <v>0</v>
      </c>
    </row>
    <row r="15" spans="1:5" x14ac:dyDescent="0.2">
      <c r="A15" s="68">
        <v>1110</v>
      </c>
      <c r="B15" s="69" t="s">
        <v>466</v>
      </c>
      <c r="C15" s="233">
        <v>27716106.813999999</v>
      </c>
      <c r="D15" s="233">
        <v>23571924.75</v>
      </c>
    </row>
    <row r="18" spans="1:4" x14ac:dyDescent="0.2">
      <c r="A18" s="62" t="s">
        <v>467</v>
      </c>
      <c r="B18" s="62"/>
      <c r="C18" s="62"/>
      <c r="D18" s="62"/>
    </row>
    <row r="19" spans="1:4" x14ac:dyDescent="0.2">
      <c r="A19" s="63" t="s">
        <v>103</v>
      </c>
      <c r="B19" s="63" t="s">
        <v>460</v>
      </c>
      <c r="C19" s="67" t="s">
        <v>611</v>
      </c>
      <c r="D19" s="67" t="s">
        <v>469</v>
      </c>
    </row>
    <row r="20" spans="1:4" x14ac:dyDescent="0.2">
      <c r="A20" s="68">
        <v>1230</v>
      </c>
      <c r="B20" s="70" t="s">
        <v>156</v>
      </c>
      <c r="C20" s="233">
        <v>0</v>
      </c>
      <c r="D20" s="233">
        <v>0</v>
      </c>
    </row>
    <row r="21" spans="1:4" x14ac:dyDescent="0.2">
      <c r="A21" s="64">
        <v>1231</v>
      </c>
      <c r="B21" s="60" t="s">
        <v>157</v>
      </c>
      <c r="C21" s="234">
        <v>0</v>
      </c>
      <c r="D21" s="234">
        <v>0</v>
      </c>
    </row>
    <row r="22" spans="1:4" x14ac:dyDescent="0.2">
      <c r="A22" s="64">
        <v>1232</v>
      </c>
      <c r="B22" s="60" t="s">
        <v>158</v>
      </c>
      <c r="C22" s="234">
        <v>0</v>
      </c>
      <c r="D22" s="234">
        <v>0</v>
      </c>
    </row>
    <row r="23" spans="1:4" x14ac:dyDescent="0.2">
      <c r="A23" s="64">
        <v>1233</v>
      </c>
      <c r="B23" s="60" t="s">
        <v>159</v>
      </c>
      <c r="C23" s="234">
        <v>0</v>
      </c>
      <c r="D23" s="234">
        <v>0</v>
      </c>
    </row>
    <row r="24" spans="1:4" x14ac:dyDescent="0.2">
      <c r="A24" s="64">
        <v>1234</v>
      </c>
      <c r="B24" s="60" t="s">
        <v>160</v>
      </c>
      <c r="C24" s="234">
        <v>0</v>
      </c>
      <c r="D24" s="234">
        <v>0</v>
      </c>
    </row>
    <row r="25" spans="1:4" x14ac:dyDescent="0.2">
      <c r="A25" s="64">
        <v>1235</v>
      </c>
      <c r="B25" s="60" t="s">
        <v>161</v>
      </c>
      <c r="C25" s="234">
        <v>0</v>
      </c>
      <c r="D25" s="234">
        <v>0</v>
      </c>
    </row>
    <row r="26" spans="1:4" x14ac:dyDescent="0.2">
      <c r="A26" s="64">
        <v>1236</v>
      </c>
      <c r="B26" s="60" t="s">
        <v>162</v>
      </c>
      <c r="C26" s="234">
        <v>0</v>
      </c>
      <c r="D26" s="234">
        <v>0</v>
      </c>
    </row>
    <row r="27" spans="1:4" x14ac:dyDescent="0.2">
      <c r="A27" s="64">
        <v>1239</v>
      </c>
      <c r="B27" s="60" t="s">
        <v>163</v>
      </c>
      <c r="C27" s="234">
        <v>0</v>
      </c>
      <c r="D27" s="234">
        <v>0</v>
      </c>
    </row>
    <row r="28" spans="1:4" x14ac:dyDescent="0.2">
      <c r="A28" s="68">
        <v>1240</v>
      </c>
      <c r="B28" s="70" t="s">
        <v>164</v>
      </c>
      <c r="C28" s="233">
        <v>8781553.3800000008</v>
      </c>
      <c r="D28" s="233">
        <v>0</v>
      </c>
    </row>
    <row r="29" spans="1:4" x14ac:dyDescent="0.2">
      <c r="A29" s="64">
        <v>1241</v>
      </c>
      <c r="B29" s="60" t="s">
        <v>165</v>
      </c>
      <c r="C29" s="234">
        <v>408814.38</v>
      </c>
      <c r="D29" s="234">
        <v>0</v>
      </c>
    </row>
    <row r="30" spans="1:4" x14ac:dyDescent="0.2">
      <c r="A30" s="64">
        <v>1242</v>
      </c>
      <c r="B30" s="60" t="s">
        <v>166</v>
      </c>
      <c r="C30" s="234">
        <v>4299.8</v>
      </c>
      <c r="D30" s="234">
        <v>0</v>
      </c>
    </row>
    <row r="31" spans="1:4" x14ac:dyDescent="0.2">
      <c r="A31" s="64">
        <v>1243</v>
      </c>
      <c r="B31" s="60" t="s">
        <v>167</v>
      </c>
      <c r="C31" s="234">
        <v>0</v>
      </c>
      <c r="D31" s="234">
        <v>0</v>
      </c>
    </row>
    <row r="32" spans="1:4" x14ac:dyDescent="0.2">
      <c r="A32" s="64">
        <v>1244</v>
      </c>
      <c r="B32" s="60" t="s">
        <v>168</v>
      </c>
      <c r="C32" s="234">
        <v>6361730</v>
      </c>
      <c r="D32" s="234">
        <v>0</v>
      </c>
    </row>
    <row r="33" spans="1:4" x14ac:dyDescent="0.2">
      <c r="A33" s="64">
        <v>1245</v>
      </c>
      <c r="B33" s="60" t="s">
        <v>169</v>
      </c>
      <c r="C33" s="234">
        <v>0</v>
      </c>
      <c r="D33" s="234">
        <v>0</v>
      </c>
    </row>
    <row r="34" spans="1:4" x14ac:dyDescent="0.2">
      <c r="A34" s="64">
        <v>1246</v>
      </c>
      <c r="B34" s="60" t="s">
        <v>170</v>
      </c>
      <c r="C34" s="234">
        <v>2006709.2</v>
      </c>
      <c r="D34" s="234">
        <v>0</v>
      </c>
    </row>
    <row r="35" spans="1:4" x14ac:dyDescent="0.2">
      <c r="A35" s="64">
        <v>1247</v>
      </c>
      <c r="B35" s="60" t="s">
        <v>171</v>
      </c>
      <c r="C35" s="234">
        <v>0</v>
      </c>
      <c r="D35" s="234">
        <v>0</v>
      </c>
    </row>
    <row r="36" spans="1:4" x14ac:dyDescent="0.2">
      <c r="A36" s="64">
        <v>1248</v>
      </c>
      <c r="B36" s="60" t="s">
        <v>172</v>
      </c>
      <c r="C36" s="234">
        <v>0</v>
      </c>
      <c r="D36" s="234">
        <v>0</v>
      </c>
    </row>
    <row r="37" spans="1:4" x14ac:dyDescent="0.2">
      <c r="A37" s="68">
        <v>1250</v>
      </c>
      <c r="B37" s="70" t="s">
        <v>176</v>
      </c>
      <c r="C37" s="233">
        <v>522098.02</v>
      </c>
      <c r="D37" s="233">
        <v>0</v>
      </c>
    </row>
    <row r="38" spans="1:4" x14ac:dyDescent="0.2">
      <c r="A38" s="64">
        <v>1251</v>
      </c>
      <c r="B38" s="60" t="s">
        <v>177</v>
      </c>
      <c r="C38" s="234">
        <v>522098.02</v>
      </c>
      <c r="D38" s="234">
        <v>0</v>
      </c>
    </row>
    <row r="39" spans="1:4" x14ac:dyDescent="0.2">
      <c r="A39" s="64">
        <v>1252</v>
      </c>
      <c r="B39" s="60" t="s">
        <v>178</v>
      </c>
      <c r="C39" s="234">
        <v>0</v>
      </c>
      <c r="D39" s="234">
        <v>0</v>
      </c>
    </row>
    <row r="40" spans="1:4" x14ac:dyDescent="0.2">
      <c r="A40" s="64">
        <v>1253</v>
      </c>
      <c r="B40" s="60" t="s">
        <v>179</v>
      </c>
      <c r="C40" s="234">
        <v>0</v>
      </c>
      <c r="D40" s="234">
        <v>0</v>
      </c>
    </row>
    <row r="41" spans="1:4" x14ac:dyDescent="0.2">
      <c r="A41" s="64">
        <v>1254</v>
      </c>
      <c r="B41" s="60" t="s">
        <v>180</v>
      </c>
      <c r="C41" s="234">
        <v>0</v>
      </c>
      <c r="D41" s="234">
        <v>0</v>
      </c>
    </row>
    <row r="42" spans="1:4" x14ac:dyDescent="0.2">
      <c r="A42" s="64">
        <v>1259</v>
      </c>
      <c r="B42" s="60" t="s">
        <v>181</v>
      </c>
      <c r="C42" s="234">
        <v>0</v>
      </c>
      <c r="D42" s="234">
        <v>0</v>
      </c>
    </row>
    <row r="43" spans="1:4" x14ac:dyDescent="0.2">
      <c r="A43" s="64"/>
      <c r="B43" s="69" t="s">
        <v>470</v>
      </c>
      <c r="C43" s="233">
        <f>C20+C28+C37</f>
        <v>9303651.4000000004</v>
      </c>
      <c r="D43" s="233">
        <f>D20+D28+D37</f>
        <v>0</v>
      </c>
    </row>
    <row r="45" spans="1:4" x14ac:dyDescent="0.2">
      <c r="A45" s="62" t="s">
        <v>471</v>
      </c>
      <c r="B45" s="62"/>
      <c r="C45" s="62"/>
      <c r="D45" s="62"/>
    </row>
    <row r="46" spans="1:4" x14ac:dyDescent="0.2">
      <c r="A46" s="63" t="s">
        <v>103</v>
      </c>
      <c r="B46" s="63" t="s">
        <v>460</v>
      </c>
      <c r="C46" s="67">
        <v>2021</v>
      </c>
      <c r="D46" s="67">
        <v>2020</v>
      </c>
    </row>
    <row r="47" spans="1:4" x14ac:dyDescent="0.2">
      <c r="A47" s="68">
        <v>3210</v>
      </c>
      <c r="B47" s="70" t="s">
        <v>472</v>
      </c>
      <c r="C47" s="233">
        <v>6884543.6839999557</v>
      </c>
      <c r="D47" s="233">
        <v>5897621.7727999687</v>
      </c>
    </row>
    <row r="48" spans="1:4" x14ac:dyDescent="0.2">
      <c r="A48" s="64"/>
      <c r="B48" s="69" t="s">
        <v>473</v>
      </c>
      <c r="C48" s="233">
        <v>0</v>
      </c>
      <c r="D48" s="233">
        <v>0</v>
      </c>
    </row>
    <row r="49" spans="1:4" x14ac:dyDescent="0.2">
      <c r="A49" s="68">
        <v>5400</v>
      </c>
      <c r="B49" s="70" t="s">
        <v>287</v>
      </c>
      <c r="C49" s="233">
        <v>0</v>
      </c>
      <c r="D49" s="233">
        <v>0</v>
      </c>
    </row>
    <row r="50" spans="1:4" x14ac:dyDescent="0.2">
      <c r="A50" s="64">
        <v>5410</v>
      </c>
      <c r="B50" s="60" t="s">
        <v>474</v>
      </c>
      <c r="C50" s="234">
        <v>0</v>
      </c>
      <c r="D50" s="234">
        <v>0</v>
      </c>
    </row>
    <row r="51" spans="1:4" x14ac:dyDescent="0.2">
      <c r="A51" s="64">
        <v>5411</v>
      </c>
      <c r="B51" s="60" t="s">
        <v>285</v>
      </c>
      <c r="C51" s="234">
        <v>0</v>
      </c>
      <c r="D51" s="234">
        <v>0</v>
      </c>
    </row>
    <row r="52" spans="1:4" x14ac:dyDescent="0.2">
      <c r="A52" s="64">
        <v>5420</v>
      </c>
      <c r="B52" s="60" t="s">
        <v>475</v>
      </c>
      <c r="C52" s="234">
        <v>0</v>
      </c>
      <c r="D52" s="234">
        <v>0</v>
      </c>
    </row>
    <row r="53" spans="1:4" x14ac:dyDescent="0.2">
      <c r="A53" s="64">
        <v>5421</v>
      </c>
      <c r="B53" s="60" t="s">
        <v>282</v>
      </c>
      <c r="C53" s="234">
        <v>0</v>
      </c>
      <c r="D53" s="234">
        <v>0</v>
      </c>
    </row>
    <row r="54" spans="1:4" x14ac:dyDescent="0.2">
      <c r="A54" s="64">
        <v>5430</v>
      </c>
      <c r="B54" s="60" t="s">
        <v>476</v>
      </c>
      <c r="C54" s="234">
        <v>0</v>
      </c>
      <c r="D54" s="234">
        <v>0</v>
      </c>
    </row>
    <row r="55" spans="1:4" x14ac:dyDescent="0.2">
      <c r="A55" s="64">
        <v>5431</v>
      </c>
      <c r="B55" s="60" t="s">
        <v>279</v>
      </c>
      <c r="C55" s="234">
        <v>0</v>
      </c>
      <c r="D55" s="234">
        <v>0</v>
      </c>
    </row>
    <row r="56" spans="1:4" x14ac:dyDescent="0.2">
      <c r="A56" s="64">
        <v>5440</v>
      </c>
      <c r="B56" s="60" t="s">
        <v>477</v>
      </c>
      <c r="C56" s="234">
        <v>0</v>
      </c>
      <c r="D56" s="234">
        <v>0</v>
      </c>
    </row>
    <row r="57" spans="1:4" x14ac:dyDescent="0.2">
      <c r="A57" s="64">
        <v>5441</v>
      </c>
      <c r="B57" s="60" t="s">
        <v>477</v>
      </c>
      <c r="C57" s="234">
        <v>0</v>
      </c>
      <c r="D57" s="234">
        <v>0</v>
      </c>
    </row>
    <row r="58" spans="1:4" x14ac:dyDescent="0.2">
      <c r="A58" s="64">
        <v>5450</v>
      </c>
      <c r="B58" s="60" t="s">
        <v>478</v>
      </c>
      <c r="C58" s="234">
        <v>0</v>
      </c>
      <c r="D58" s="234">
        <v>0</v>
      </c>
    </row>
    <row r="59" spans="1:4" x14ac:dyDescent="0.2">
      <c r="A59" s="64">
        <v>5451</v>
      </c>
      <c r="B59" s="60" t="s">
        <v>275</v>
      </c>
      <c r="C59" s="234">
        <v>0</v>
      </c>
      <c r="D59" s="234">
        <v>0</v>
      </c>
    </row>
    <row r="60" spans="1:4" x14ac:dyDescent="0.2">
      <c r="A60" s="64">
        <v>5452</v>
      </c>
      <c r="B60" s="60" t="s">
        <v>274</v>
      </c>
      <c r="C60" s="234">
        <v>0</v>
      </c>
      <c r="D60" s="234">
        <v>0</v>
      </c>
    </row>
    <row r="61" spans="1:4" x14ac:dyDescent="0.2">
      <c r="A61" s="68">
        <v>5500</v>
      </c>
      <c r="B61" s="70" t="s">
        <v>273</v>
      </c>
      <c r="C61" s="233">
        <v>8941570.7699999996</v>
      </c>
      <c r="D61" s="233">
        <v>6270104.6900000004</v>
      </c>
    </row>
    <row r="62" spans="1:4" x14ac:dyDescent="0.2">
      <c r="A62" s="64">
        <v>5510</v>
      </c>
      <c r="B62" s="60" t="s">
        <v>272</v>
      </c>
      <c r="C62" s="234">
        <v>8860786.4900000002</v>
      </c>
      <c r="D62" s="234">
        <v>6146838.0700000003</v>
      </c>
    </row>
    <row r="63" spans="1:4" x14ac:dyDescent="0.2">
      <c r="A63" s="64">
        <v>5511</v>
      </c>
      <c r="B63" s="60" t="s">
        <v>271</v>
      </c>
      <c r="C63" s="234">
        <v>0</v>
      </c>
      <c r="D63" s="234">
        <v>0</v>
      </c>
    </row>
    <row r="64" spans="1:4" x14ac:dyDescent="0.2">
      <c r="A64" s="64">
        <v>5512</v>
      </c>
      <c r="B64" s="60" t="s">
        <v>270</v>
      </c>
      <c r="C64" s="234">
        <v>0</v>
      </c>
      <c r="D64" s="234">
        <v>0</v>
      </c>
    </row>
    <row r="65" spans="1:4" x14ac:dyDescent="0.2">
      <c r="A65" s="64">
        <v>5513</v>
      </c>
      <c r="B65" s="60" t="s">
        <v>269</v>
      </c>
      <c r="C65" s="234">
        <v>183243.28</v>
      </c>
      <c r="D65" s="234">
        <v>101461.55</v>
      </c>
    </row>
    <row r="66" spans="1:4" x14ac:dyDescent="0.2">
      <c r="A66" s="64">
        <v>5514</v>
      </c>
      <c r="B66" s="60" t="s">
        <v>268</v>
      </c>
      <c r="C66" s="234">
        <v>0</v>
      </c>
      <c r="D66" s="234">
        <v>0</v>
      </c>
    </row>
    <row r="67" spans="1:4" x14ac:dyDescent="0.2">
      <c r="A67" s="64">
        <v>5515</v>
      </c>
      <c r="B67" s="60" t="s">
        <v>267</v>
      </c>
      <c r="C67" s="234">
        <v>8447863.2100000009</v>
      </c>
      <c r="D67" s="234">
        <v>5156528.78</v>
      </c>
    </row>
    <row r="68" spans="1:4" x14ac:dyDescent="0.2">
      <c r="A68" s="64">
        <v>5516</v>
      </c>
      <c r="B68" s="60" t="s">
        <v>266</v>
      </c>
      <c r="C68" s="234">
        <v>0</v>
      </c>
      <c r="D68" s="234">
        <v>0</v>
      </c>
    </row>
    <row r="69" spans="1:4" x14ac:dyDescent="0.2">
      <c r="A69" s="64">
        <v>5517</v>
      </c>
      <c r="B69" s="60" t="s">
        <v>265</v>
      </c>
      <c r="C69" s="234">
        <v>229680</v>
      </c>
      <c r="D69" s="234">
        <v>888847.74</v>
      </c>
    </row>
    <row r="70" spans="1:4" x14ac:dyDescent="0.2">
      <c r="A70" s="64">
        <v>5518</v>
      </c>
      <c r="B70" s="60" t="s">
        <v>264</v>
      </c>
      <c r="C70" s="234">
        <v>0</v>
      </c>
      <c r="D70" s="234">
        <v>0</v>
      </c>
    </row>
    <row r="71" spans="1:4" x14ac:dyDescent="0.2">
      <c r="A71" s="64">
        <v>5520</v>
      </c>
      <c r="B71" s="60" t="s">
        <v>263</v>
      </c>
      <c r="C71" s="234">
        <v>0</v>
      </c>
      <c r="D71" s="234">
        <v>0</v>
      </c>
    </row>
    <row r="72" spans="1:4" x14ac:dyDescent="0.2">
      <c r="A72" s="64">
        <v>5521</v>
      </c>
      <c r="B72" s="60" t="s">
        <v>262</v>
      </c>
      <c r="C72" s="234">
        <v>0</v>
      </c>
      <c r="D72" s="234">
        <v>0</v>
      </c>
    </row>
    <row r="73" spans="1:4" x14ac:dyDescent="0.2">
      <c r="A73" s="64">
        <v>5522</v>
      </c>
      <c r="B73" s="60" t="s">
        <v>261</v>
      </c>
      <c r="C73" s="234">
        <v>0</v>
      </c>
      <c r="D73" s="234">
        <v>0</v>
      </c>
    </row>
    <row r="74" spans="1:4" x14ac:dyDescent="0.2">
      <c r="A74" s="64">
        <v>5530</v>
      </c>
      <c r="B74" s="60" t="s">
        <v>260</v>
      </c>
      <c r="C74" s="234">
        <v>0</v>
      </c>
      <c r="D74" s="234">
        <v>0</v>
      </c>
    </row>
    <row r="75" spans="1:4" x14ac:dyDescent="0.2">
      <c r="A75" s="64">
        <v>5531</v>
      </c>
      <c r="B75" s="60" t="s">
        <v>259</v>
      </c>
      <c r="C75" s="234">
        <v>0</v>
      </c>
      <c r="D75" s="234">
        <v>0</v>
      </c>
    </row>
    <row r="76" spans="1:4" x14ac:dyDescent="0.2">
      <c r="A76" s="64">
        <v>5532</v>
      </c>
      <c r="B76" s="60" t="s">
        <v>258</v>
      </c>
      <c r="C76" s="234">
        <v>0</v>
      </c>
      <c r="D76" s="234">
        <v>0</v>
      </c>
    </row>
    <row r="77" spans="1:4" x14ac:dyDescent="0.2">
      <c r="A77" s="64">
        <v>5533</v>
      </c>
      <c r="B77" s="60" t="s">
        <v>257</v>
      </c>
      <c r="C77" s="234">
        <v>0</v>
      </c>
      <c r="D77" s="234">
        <v>0</v>
      </c>
    </row>
    <row r="78" spans="1:4" x14ac:dyDescent="0.2">
      <c r="A78" s="64">
        <v>5534</v>
      </c>
      <c r="B78" s="60" t="s">
        <v>256</v>
      </c>
      <c r="C78" s="234">
        <v>0</v>
      </c>
      <c r="D78" s="234">
        <v>0</v>
      </c>
    </row>
    <row r="79" spans="1:4" x14ac:dyDescent="0.2">
      <c r="A79" s="64">
        <v>5535</v>
      </c>
      <c r="B79" s="60" t="s">
        <v>255</v>
      </c>
      <c r="C79" s="234">
        <v>0</v>
      </c>
      <c r="D79" s="234">
        <v>0</v>
      </c>
    </row>
    <row r="80" spans="1:4" x14ac:dyDescent="0.2">
      <c r="A80" s="64">
        <v>5540</v>
      </c>
      <c r="B80" s="60" t="s">
        <v>254</v>
      </c>
      <c r="C80" s="234">
        <v>0</v>
      </c>
      <c r="D80" s="234">
        <v>0</v>
      </c>
    </row>
    <row r="81" spans="1:4" x14ac:dyDescent="0.2">
      <c r="A81" s="64">
        <v>5541</v>
      </c>
      <c r="B81" s="60" t="s">
        <v>254</v>
      </c>
      <c r="C81" s="234">
        <v>0</v>
      </c>
      <c r="D81" s="234">
        <v>0</v>
      </c>
    </row>
    <row r="82" spans="1:4" x14ac:dyDescent="0.2">
      <c r="A82" s="64">
        <v>5550</v>
      </c>
      <c r="B82" s="60" t="s">
        <v>253</v>
      </c>
      <c r="C82" s="234">
        <v>0</v>
      </c>
      <c r="D82" s="234">
        <v>0</v>
      </c>
    </row>
    <row r="83" spans="1:4" x14ac:dyDescent="0.2">
      <c r="A83" s="64">
        <v>5551</v>
      </c>
      <c r="B83" s="60" t="s">
        <v>253</v>
      </c>
      <c r="C83" s="234">
        <v>0</v>
      </c>
      <c r="D83" s="234">
        <v>0</v>
      </c>
    </row>
    <row r="84" spans="1:4" x14ac:dyDescent="0.2">
      <c r="A84" s="64">
        <v>5590</v>
      </c>
      <c r="B84" s="60" t="s">
        <v>252</v>
      </c>
      <c r="C84" s="234">
        <v>80784.28</v>
      </c>
      <c r="D84" s="234">
        <v>123266.62</v>
      </c>
    </row>
    <row r="85" spans="1:4" x14ac:dyDescent="0.2">
      <c r="A85" s="64">
        <v>5591</v>
      </c>
      <c r="B85" s="60" t="s">
        <v>251</v>
      </c>
      <c r="C85" s="234">
        <v>0</v>
      </c>
      <c r="D85" s="234">
        <v>0</v>
      </c>
    </row>
    <row r="86" spans="1:4" x14ac:dyDescent="0.2">
      <c r="A86" s="64">
        <v>5592</v>
      </c>
      <c r="B86" s="60" t="s">
        <v>250</v>
      </c>
      <c r="C86" s="234">
        <v>0</v>
      </c>
      <c r="D86" s="234">
        <v>0</v>
      </c>
    </row>
    <row r="87" spans="1:4" x14ac:dyDescent="0.2">
      <c r="A87" s="64">
        <v>5593</v>
      </c>
      <c r="B87" s="60" t="s">
        <v>249</v>
      </c>
      <c r="C87" s="234">
        <v>0</v>
      </c>
      <c r="D87" s="234">
        <v>0</v>
      </c>
    </row>
    <row r="88" spans="1:4" x14ac:dyDescent="0.2">
      <c r="A88" s="64">
        <v>5594</v>
      </c>
      <c r="B88" s="60" t="s">
        <v>479</v>
      </c>
      <c r="C88" s="234">
        <v>0</v>
      </c>
      <c r="D88" s="234">
        <v>0</v>
      </c>
    </row>
    <row r="89" spans="1:4" x14ac:dyDescent="0.2">
      <c r="A89" s="64">
        <v>5595</v>
      </c>
      <c r="B89" s="60" t="s">
        <v>247</v>
      </c>
      <c r="C89" s="234">
        <v>0</v>
      </c>
      <c r="D89" s="234">
        <v>0</v>
      </c>
    </row>
    <row r="90" spans="1:4" x14ac:dyDescent="0.2">
      <c r="A90" s="64">
        <v>5596</v>
      </c>
      <c r="B90" s="60" t="s">
        <v>246</v>
      </c>
      <c r="C90" s="234">
        <v>0</v>
      </c>
      <c r="D90" s="234">
        <v>0</v>
      </c>
    </row>
    <row r="91" spans="1:4" x14ac:dyDescent="0.2">
      <c r="A91" s="64">
        <v>5597</v>
      </c>
      <c r="B91" s="60" t="s">
        <v>245</v>
      </c>
      <c r="C91" s="234">
        <v>0</v>
      </c>
      <c r="D91" s="234">
        <v>0</v>
      </c>
    </row>
    <row r="92" spans="1:4" x14ac:dyDescent="0.2">
      <c r="A92" s="64">
        <v>5599</v>
      </c>
      <c r="B92" s="60" t="s">
        <v>243</v>
      </c>
      <c r="C92" s="234">
        <v>62539.77</v>
      </c>
      <c r="D92" s="234">
        <v>123266.62</v>
      </c>
    </row>
    <row r="93" spans="1:4" x14ac:dyDescent="0.2">
      <c r="A93" s="68">
        <v>5600</v>
      </c>
      <c r="B93" s="70" t="s">
        <v>242</v>
      </c>
      <c r="C93" s="233">
        <v>0</v>
      </c>
      <c r="D93" s="233">
        <v>0</v>
      </c>
    </row>
    <row r="94" spans="1:4" x14ac:dyDescent="0.2">
      <c r="A94" s="64">
        <v>5610</v>
      </c>
      <c r="B94" s="60" t="s">
        <v>241</v>
      </c>
      <c r="C94" s="234">
        <v>0</v>
      </c>
      <c r="D94" s="234">
        <v>0</v>
      </c>
    </row>
    <row r="95" spans="1:4" x14ac:dyDescent="0.2">
      <c r="A95" s="64">
        <v>5611</v>
      </c>
      <c r="B95" s="60" t="s">
        <v>240</v>
      </c>
      <c r="C95" s="234">
        <v>0</v>
      </c>
      <c r="D95" s="234">
        <v>0</v>
      </c>
    </row>
    <row r="96" spans="1:4" x14ac:dyDescent="0.2">
      <c r="A96" s="68">
        <v>2110</v>
      </c>
      <c r="B96" s="73" t="s">
        <v>480</v>
      </c>
      <c r="C96" s="233">
        <v>1699632.55</v>
      </c>
      <c r="D96" s="233">
        <v>1437408.6742</v>
      </c>
    </row>
    <row r="97" spans="1:4" x14ac:dyDescent="0.2">
      <c r="A97" s="64">
        <v>2111</v>
      </c>
      <c r="B97" s="60" t="s">
        <v>481</v>
      </c>
      <c r="C97" s="234">
        <v>0</v>
      </c>
      <c r="D97" s="234">
        <v>0</v>
      </c>
    </row>
    <row r="98" spans="1:4" x14ac:dyDescent="0.2">
      <c r="A98" s="64">
        <v>2112</v>
      </c>
      <c r="B98" s="60" t="s">
        <v>482</v>
      </c>
      <c r="C98" s="234">
        <v>202983.48999997971</v>
      </c>
      <c r="D98" s="234">
        <v>-5464200.9499999881</v>
      </c>
    </row>
    <row r="99" spans="1:4" x14ac:dyDescent="0.2">
      <c r="A99" s="64">
        <v>2112</v>
      </c>
      <c r="B99" s="60" t="s">
        <v>483</v>
      </c>
      <c r="C99" s="234">
        <v>0</v>
      </c>
      <c r="D99" s="234">
        <v>0</v>
      </c>
    </row>
    <row r="100" spans="1:4" x14ac:dyDescent="0.2">
      <c r="A100" s="64">
        <v>2115</v>
      </c>
      <c r="B100" s="60" t="s">
        <v>484</v>
      </c>
      <c r="C100" s="234">
        <v>0</v>
      </c>
      <c r="D100" s="234">
        <v>0</v>
      </c>
    </row>
    <row r="101" spans="1:4" x14ac:dyDescent="0.2">
      <c r="A101" s="64">
        <v>2114</v>
      </c>
      <c r="B101" s="60" t="s">
        <v>485</v>
      </c>
      <c r="C101" s="234">
        <v>0</v>
      </c>
      <c r="D101" s="234">
        <v>0</v>
      </c>
    </row>
    <row r="102" spans="1:4" x14ac:dyDescent="0.2">
      <c r="A102" s="64"/>
      <c r="B102" s="69" t="s">
        <v>486</v>
      </c>
      <c r="C102" s="233">
        <v>-12925427.196</v>
      </c>
      <c r="D102" s="233">
        <v>-5220997.8300000429</v>
      </c>
    </row>
    <row r="103" spans="1:4" x14ac:dyDescent="0.2">
      <c r="A103" s="68">
        <v>1120</v>
      </c>
      <c r="B103" s="73" t="s">
        <v>487</v>
      </c>
      <c r="C103" s="233">
        <v>-1435305.34</v>
      </c>
      <c r="D103" s="233">
        <v>-615068.68039999995</v>
      </c>
    </row>
    <row r="104" spans="1:4" x14ac:dyDescent="0.2">
      <c r="A104" s="64">
        <v>1124</v>
      </c>
      <c r="B104" s="179" t="s">
        <v>488</v>
      </c>
      <c r="C104" s="233">
        <v>0</v>
      </c>
      <c r="D104" s="233">
        <v>0</v>
      </c>
    </row>
    <row r="105" spans="1:4" x14ac:dyDescent="0.2">
      <c r="A105" s="64">
        <v>1124</v>
      </c>
      <c r="B105" s="179" t="s">
        <v>489</v>
      </c>
      <c r="C105" s="234">
        <v>0</v>
      </c>
      <c r="D105" s="234">
        <v>0</v>
      </c>
    </row>
    <row r="106" spans="1:4" x14ac:dyDescent="0.2">
      <c r="A106" s="64">
        <v>1124</v>
      </c>
      <c r="B106" s="179" t="s">
        <v>490</v>
      </c>
      <c r="C106" s="234">
        <v>0</v>
      </c>
      <c r="D106" s="234">
        <v>0</v>
      </c>
    </row>
    <row r="107" spans="1:4" x14ac:dyDescent="0.2">
      <c r="A107" s="64">
        <v>1124</v>
      </c>
      <c r="B107" s="179" t="s">
        <v>491</v>
      </c>
      <c r="C107" s="234">
        <v>0</v>
      </c>
      <c r="D107" s="234">
        <v>0</v>
      </c>
    </row>
    <row r="108" spans="1:4" x14ac:dyDescent="0.2">
      <c r="A108" s="64">
        <v>1124</v>
      </c>
      <c r="B108" s="179" t="s">
        <v>492</v>
      </c>
      <c r="C108" s="234">
        <v>0</v>
      </c>
      <c r="D108" s="234">
        <v>0</v>
      </c>
    </row>
    <row r="109" spans="1:4" x14ac:dyDescent="0.2">
      <c r="A109" s="64">
        <v>1124</v>
      </c>
      <c r="B109" s="179" t="s">
        <v>493</v>
      </c>
      <c r="C109" s="233">
        <v>-1435305.34</v>
      </c>
      <c r="D109" s="233">
        <v>-138699.93040000001</v>
      </c>
    </row>
    <row r="110" spans="1:4" x14ac:dyDescent="0.2">
      <c r="A110" s="64">
        <v>1122</v>
      </c>
      <c r="B110" s="179" t="s">
        <v>494</v>
      </c>
      <c r="C110" s="234">
        <v>0</v>
      </c>
      <c r="D110" s="234">
        <v>0</v>
      </c>
    </row>
    <row r="111" spans="1:4" x14ac:dyDescent="0.2">
      <c r="A111" s="64">
        <v>1122</v>
      </c>
      <c r="B111" s="179" t="s">
        <v>495</v>
      </c>
      <c r="C111" s="234">
        <v>0</v>
      </c>
      <c r="D111" s="234">
        <v>0</v>
      </c>
    </row>
    <row r="112" spans="1:4" x14ac:dyDescent="0.2">
      <c r="A112" s="64">
        <v>1122</v>
      </c>
      <c r="B112" s="179" t="s">
        <v>496</v>
      </c>
      <c r="C112" s="234">
        <v>0</v>
      </c>
      <c r="D112" s="234">
        <v>0</v>
      </c>
    </row>
    <row r="113" spans="1:4" x14ac:dyDescent="0.2">
      <c r="A113" s="64"/>
      <c r="B113" s="76" t="s">
        <v>497</v>
      </c>
      <c r="C113" s="233">
        <f>C47+C48-C102</f>
        <v>19809970.879999958</v>
      </c>
      <c r="D113" s="233">
        <v>11118619.602800012</v>
      </c>
    </row>
    <row r="115" spans="1:4" x14ac:dyDescent="0.2">
      <c r="A115" s="41" t="s">
        <v>239</v>
      </c>
      <c r="B115" s="41"/>
    </row>
    <row r="117" spans="1:4" x14ac:dyDescent="0.2">
      <c r="C117" s="297"/>
      <c r="D117" s="297"/>
    </row>
    <row r="118" spans="1:4" x14ac:dyDescent="0.2">
      <c r="C118" s="65"/>
      <c r="D118" s="65"/>
    </row>
    <row r="130" spans="8:8" x14ac:dyDescent="0.2">
      <c r="H130" s="77"/>
    </row>
  </sheetData>
  <mergeCells count="3">
    <mergeCell ref="A1:C1"/>
    <mergeCell ref="A2:C2"/>
    <mergeCell ref="A3:C3"/>
  </mergeCells>
  <dataValidations xWindow="593" yWindow="494" count="2">
    <dataValidation showInputMessage="1" showErrorMessage="1" prompt="Saldo al 31 de diciembre del año anterior que se presenta" sqref="D7 D46"/>
    <dataValidation showInputMessage="1" showErrorMessage="1" prompt="Importe final del periodo que corresponde la información financiera trimestral que se presenta." sqref="C7 C46"/>
  </dataValidations>
  <pageMargins left="0.7" right="0.7" top="0.75" bottom="0.75" header="0.3" footer="0.3"/>
  <pageSetup paperSize="9" scale="70" fitToHeight="0"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zoomScaleNormal="100" zoomScaleSheetLayoutView="90" workbookViewId="0">
      <selection sqref="A1:C1"/>
    </sheetView>
  </sheetViews>
  <sheetFormatPr baseColWidth="10" defaultColWidth="11.42578125" defaultRowHeight="11.25" x14ac:dyDescent="0.2"/>
  <cols>
    <col min="1" max="1" width="3.28515625" style="82" customWidth="1"/>
    <col min="2" max="2" width="63.140625" style="82" customWidth="1"/>
    <col min="3" max="3" width="17.7109375" style="82" customWidth="1"/>
    <col min="4" max="4" width="11.42578125" style="82" customWidth="1"/>
    <col min="5" max="16384" width="11.42578125" style="82"/>
  </cols>
  <sheetData>
    <row r="1" spans="1:3" s="78" customFormat="1" ht="18" customHeight="1" x14ac:dyDescent="0.2">
      <c r="A1" s="400" t="s">
        <v>1796</v>
      </c>
      <c r="B1" s="401"/>
      <c r="C1" s="402"/>
    </row>
    <row r="2" spans="1:3" s="78" customFormat="1" ht="18" customHeight="1" x14ac:dyDescent="0.2">
      <c r="A2" s="403" t="s">
        <v>498</v>
      </c>
      <c r="B2" s="404"/>
      <c r="C2" s="405"/>
    </row>
    <row r="3" spans="1:3" s="78" customFormat="1" ht="18" customHeight="1" x14ac:dyDescent="0.2">
      <c r="A3" s="403" t="s">
        <v>1794</v>
      </c>
      <c r="B3" s="404"/>
      <c r="C3" s="405"/>
    </row>
    <row r="4" spans="1:3" s="79" customFormat="1" x14ac:dyDescent="0.2">
      <c r="A4" s="406" t="s">
        <v>499</v>
      </c>
      <c r="B4" s="407"/>
      <c r="C4" s="408"/>
    </row>
    <row r="5" spans="1:3" x14ac:dyDescent="0.2">
      <c r="A5" s="80" t="s">
        <v>500</v>
      </c>
      <c r="B5" s="80"/>
      <c r="C5" s="279">
        <v>154877032.47999999</v>
      </c>
    </row>
    <row r="6" spans="1:3" x14ac:dyDescent="0.2">
      <c r="B6" s="83"/>
      <c r="C6" s="280"/>
    </row>
    <row r="7" spans="1:3" x14ac:dyDescent="0.2">
      <c r="A7" s="84" t="s">
        <v>501</v>
      </c>
      <c r="B7" s="84"/>
      <c r="C7" s="281">
        <f>SUM(C8:C13)</f>
        <v>588764.70000000007</v>
      </c>
    </row>
    <row r="8" spans="1:3" x14ac:dyDescent="0.2">
      <c r="A8" s="85" t="s">
        <v>502</v>
      </c>
      <c r="B8" s="86" t="s">
        <v>378</v>
      </c>
      <c r="C8" s="282">
        <v>566569.34000000008</v>
      </c>
    </row>
    <row r="9" spans="1:3" x14ac:dyDescent="0.2">
      <c r="A9" s="87" t="s">
        <v>503</v>
      </c>
      <c r="B9" s="88" t="s">
        <v>504</v>
      </c>
      <c r="C9" s="282">
        <v>0</v>
      </c>
    </row>
    <row r="10" spans="1:3" x14ac:dyDescent="0.2">
      <c r="A10" s="87" t="s">
        <v>505</v>
      </c>
      <c r="B10" s="88" t="s">
        <v>369</v>
      </c>
      <c r="C10" s="282">
        <v>0</v>
      </c>
    </row>
    <row r="11" spans="1:3" x14ac:dyDescent="0.2">
      <c r="A11" s="87" t="s">
        <v>506</v>
      </c>
      <c r="B11" s="88" t="s">
        <v>368</v>
      </c>
      <c r="C11" s="282">
        <v>0</v>
      </c>
    </row>
    <row r="12" spans="1:3" x14ac:dyDescent="0.2">
      <c r="A12" s="87" t="s">
        <v>507</v>
      </c>
      <c r="B12" s="88" t="s">
        <v>362</v>
      </c>
      <c r="C12" s="282">
        <v>22195.360000000001</v>
      </c>
    </row>
    <row r="13" spans="1:3" x14ac:dyDescent="0.2">
      <c r="A13" s="89" t="s">
        <v>508</v>
      </c>
      <c r="B13" s="90" t="s">
        <v>509</v>
      </c>
      <c r="C13" s="282">
        <v>0</v>
      </c>
    </row>
    <row r="14" spans="1:3" x14ac:dyDescent="0.2">
      <c r="B14" s="91"/>
      <c r="C14" s="283"/>
    </row>
    <row r="15" spans="1:3" x14ac:dyDescent="0.2">
      <c r="A15" s="84" t="s">
        <v>510</v>
      </c>
      <c r="B15" s="83"/>
      <c r="C15" s="281">
        <f>SUM(C16:C18)</f>
        <v>0</v>
      </c>
    </row>
    <row r="16" spans="1:3" x14ac:dyDescent="0.2">
      <c r="A16" s="92">
        <v>3.1</v>
      </c>
      <c r="B16" s="88" t="s">
        <v>511</v>
      </c>
      <c r="C16" s="282">
        <v>0</v>
      </c>
    </row>
    <row r="17" spans="1:3" x14ac:dyDescent="0.2">
      <c r="A17" s="93">
        <v>3.2</v>
      </c>
      <c r="B17" s="88" t="s">
        <v>512</v>
      </c>
      <c r="C17" s="282">
        <v>0</v>
      </c>
    </row>
    <row r="18" spans="1:3" x14ac:dyDescent="0.2">
      <c r="A18" s="93">
        <v>3.3</v>
      </c>
      <c r="B18" s="90" t="s">
        <v>513</v>
      </c>
      <c r="C18" s="284">
        <v>0</v>
      </c>
    </row>
    <row r="19" spans="1:3" x14ac:dyDescent="0.2">
      <c r="B19" s="94"/>
      <c r="C19" s="285"/>
    </row>
    <row r="20" spans="1:3" x14ac:dyDescent="0.2">
      <c r="A20" s="95" t="s">
        <v>514</v>
      </c>
      <c r="B20" s="95"/>
      <c r="C20" s="279">
        <f>C5+C7-C15</f>
        <v>155465797.17999998</v>
      </c>
    </row>
    <row r="22" spans="1:3" ht="24" customHeight="1" x14ac:dyDescent="0.2">
      <c r="A22" s="368" t="s">
        <v>239</v>
      </c>
      <c r="B22" s="368"/>
      <c r="C22" s="368"/>
    </row>
    <row r="24" spans="1:3" x14ac:dyDescent="0.2">
      <c r="C24" s="137"/>
    </row>
  </sheetData>
  <mergeCells count="5">
    <mergeCell ref="A1:C1"/>
    <mergeCell ref="A2:C2"/>
    <mergeCell ref="A3:C3"/>
    <mergeCell ref="A4:C4"/>
    <mergeCell ref="A22:C22"/>
  </mergeCells>
  <pageMargins left="0.7" right="0.7" top="0.75" bottom="0.75" header="0.3" footer="0.3"/>
  <pageSetup orientation="portrait"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zoomScaleNormal="100" zoomScaleSheetLayoutView="100" workbookViewId="0">
      <selection sqref="A1:C1"/>
    </sheetView>
  </sheetViews>
  <sheetFormatPr baseColWidth="10" defaultColWidth="11.42578125" defaultRowHeight="11.25" x14ac:dyDescent="0.2"/>
  <cols>
    <col min="1" max="1" width="3.7109375" style="82" customWidth="1"/>
    <col min="2" max="2" width="62.140625" style="82" customWidth="1"/>
    <col min="3" max="3" width="17.7109375" style="82" customWidth="1"/>
    <col min="4" max="4" width="11.42578125" style="82" customWidth="1"/>
    <col min="5" max="16384" width="11.42578125" style="82"/>
  </cols>
  <sheetData>
    <row r="1" spans="1:3" s="113" customFormat="1" ht="18.95" customHeight="1" x14ac:dyDescent="0.2">
      <c r="A1" s="409" t="s">
        <v>1793</v>
      </c>
      <c r="B1" s="401"/>
      <c r="C1" s="402"/>
    </row>
    <row r="2" spans="1:3" s="113" customFormat="1" ht="18.95" customHeight="1" x14ac:dyDescent="0.2">
      <c r="A2" s="410" t="s">
        <v>552</v>
      </c>
      <c r="B2" s="411"/>
      <c r="C2" s="405"/>
    </row>
    <row r="3" spans="1:3" s="113" customFormat="1" ht="18.95" customHeight="1" x14ac:dyDescent="0.2">
      <c r="A3" s="410" t="s">
        <v>1794</v>
      </c>
      <c r="B3" s="411"/>
      <c r="C3" s="405"/>
    </row>
    <row r="4" spans="1:3" x14ac:dyDescent="0.2">
      <c r="A4" s="406" t="s">
        <v>499</v>
      </c>
      <c r="B4" s="407"/>
      <c r="C4" s="408"/>
    </row>
    <row r="5" spans="1:3" x14ac:dyDescent="0.2">
      <c r="A5" s="112" t="s">
        <v>551</v>
      </c>
      <c r="B5" s="80"/>
      <c r="C5" s="288">
        <v>149496779.266</v>
      </c>
    </row>
    <row r="6" spans="1:3" x14ac:dyDescent="0.2">
      <c r="A6" s="99"/>
      <c r="B6" s="83"/>
      <c r="C6" s="280"/>
    </row>
    <row r="7" spans="1:3" x14ac:dyDescent="0.2">
      <c r="A7" s="84" t="s">
        <v>550</v>
      </c>
      <c r="B7" s="111"/>
      <c r="C7" s="281">
        <f>SUM(C8:C28)</f>
        <v>9684095.5399999991</v>
      </c>
    </row>
    <row r="8" spans="1:3" x14ac:dyDescent="0.2">
      <c r="A8" s="110">
        <v>2.1</v>
      </c>
      <c r="B8" s="101" t="s">
        <v>347</v>
      </c>
      <c r="C8" s="289">
        <v>0</v>
      </c>
    </row>
    <row r="9" spans="1:3" x14ac:dyDescent="0.2">
      <c r="A9" s="110">
        <v>2.2000000000000002</v>
      </c>
      <c r="B9" s="101" t="s">
        <v>350</v>
      </c>
      <c r="C9" s="289">
        <v>0</v>
      </c>
    </row>
    <row r="10" spans="1:3" x14ac:dyDescent="0.2">
      <c r="A10" s="102">
        <v>2.2999999999999998</v>
      </c>
      <c r="B10" s="104" t="s">
        <v>165</v>
      </c>
      <c r="C10" s="289">
        <v>408814.38</v>
      </c>
    </row>
    <row r="11" spans="1:3" x14ac:dyDescent="0.2">
      <c r="A11" s="102">
        <v>2.4</v>
      </c>
      <c r="B11" s="104" t="s">
        <v>166</v>
      </c>
      <c r="C11" s="289">
        <v>4299.8</v>
      </c>
    </row>
    <row r="12" spans="1:3" x14ac:dyDescent="0.2">
      <c r="A12" s="102">
        <v>2.5</v>
      </c>
      <c r="B12" s="104" t="s">
        <v>167</v>
      </c>
      <c r="C12" s="289">
        <v>0</v>
      </c>
    </row>
    <row r="13" spans="1:3" x14ac:dyDescent="0.2">
      <c r="A13" s="102">
        <v>2.6</v>
      </c>
      <c r="B13" s="104" t="s">
        <v>168</v>
      </c>
      <c r="C13" s="289">
        <v>6361730</v>
      </c>
    </row>
    <row r="14" spans="1:3" x14ac:dyDescent="0.2">
      <c r="A14" s="102">
        <v>2.7</v>
      </c>
      <c r="B14" s="104" t="s">
        <v>169</v>
      </c>
      <c r="C14" s="289">
        <v>0</v>
      </c>
    </row>
    <row r="15" spans="1:3" x14ac:dyDescent="0.2">
      <c r="A15" s="102">
        <v>2.8</v>
      </c>
      <c r="B15" s="104" t="s">
        <v>170</v>
      </c>
      <c r="C15" s="289">
        <v>2006709.2</v>
      </c>
    </row>
    <row r="16" spans="1:3" x14ac:dyDescent="0.2">
      <c r="A16" s="102">
        <v>2.9</v>
      </c>
      <c r="B16" s="104" t="s">
        <v>172</v>
      </c>
      <c r="C16" s="289">
        <v>0</v>
      </c>
    </row>
    <row r="17" spans="1:3" x14ac:dyDescent="0.2">
      <c r="A17" s="102" t="s">
        <v>549</v>
      </c>
      <c r="B17" s="104" t="s">
        <v>548</v>
      </c>
      <c r="C17" s="289">
        <v>0</v>
      </c>
    </row>
    <row r="18" spans="1:3" x14ac:dyDescent="0.2">
      <c r="A18" s="102" t="s">
        <v>547</v>
      </c>
      <c r="B18" s="104" t="s">
        <v>176</v>
      </c>
      <c r="C18" s="289">
        <v>522098.02</v>
      </c>
    </row>
    <row r="19" spans="1:3" x14ac:dyDescent="0.2">
      <c r="A19" s="102" t="s">
        <v>546</v>
      </c>
      <c r="B19" s="104" t="s">
        <v>545</v>
      </c>
      <c r="C19" s="289">
        <v>0</v>
      </c>
    </row>
    <row r="20" spans="1:3" x14ac:dyDescent="0.2">
      <c r="A20" s="102" t="s">
        <v>544</v>
      </c>
      <c r="B20" s="104" t="s">
        <v>543</v>
      </c>
      <c r="C20" s="289">
        <v>0</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380444.14</v>
      </c>
    </row>
    <row r="28" spans="1:3" x14ac:dyDescent="0.2">
      <c r="A28" s="102" t="s">
        <v>528</v>
      </c>
      <c r="B28" s="101" t="s">
        <v>527</v>
      </c>
      <c r="C28" s="289">
        <v>0</v>
      </c>
    </row>
    <row r="29" spans="1:3" x14ac:dyDescent="0.2">
      <c r="A29" s="109"/>
      <c r="B29" s="108"/>
      <c r="C29" s="292"/>
    </row>
    <row r="30" spans="1:3" x14ac:dyDescent="0.2">
      <c r="A30" s="106" t="s">
        <v>526</v>
      </c>
      <c r="B30" s="105"/>
      <c r="C30" s="293">
        <f>SUM(C31:C37)</f>
        <v>99924.28</v>
      </c>
    </row>
    <row r="31" spans="1:3" x14ac:dyDescent="0.2">
      <c r="A31" s="102" t="s">
        <v>525</v>
      </c>
      <c r="B31" s="104" t="s">
        <v>272</v>
      </c>
      <c r="C31" s="289">
        <v>19140</v>
      </c>
    </row>
    <row r="32" spans="1:3" x14ac:dyDescent="0.2">
      <c r="A32" s="102" t="s">
        <v>524</v>
      </c>
      <c r="B32" s="104" t="s">
        <v>263</v>
      </c>
      <c r="C32" s="289">
        <v>0</v>
      </c>
    </row>
    <row r="33" spans="1:3" x14ac:dyDescent="0.2">
      <c r="A33" s="102" t="s">
        <v>523</v>
      </c>
      <c r="B33" s="104" t="s">
        <v>260</v>
      </c>
      <c r="C33" s="289">
        <v>0</v>
      </c>
    </row>
    <row r="34" spans="1:3" x14ac:dyDescent="0.2">
      <c r="A34" s="102" t="s">
        <v>522</v>
      </c>
      <c r="B34" s="104" t="s">
        <v>521</v>
      </c>
      <c r="C34" s="289">
        <v>0</v>
      </c>
    </row>
    <row r="35" spans="1:3" x14ac:dyDescent="0.2">
      <c r="A35" s="102" t="s">
        <v>520</v>
      </c>
      <c r="B35" s="104" t="s">
        <v>519</v>
      </c>
      <c r="C35" s="289">
        <v>0</v>
      </c>
    </row>
    <row r="36" spans="1:3" x14ac:dyDescent="0.2">
      <c r="A36" s="102" t="s">
        <v>518</v>
      </c>
      <c r="B36" s="104" t="s">
        <v>252</v>
      </c>
      <c r="C36" s="289">
        <v>80784.28</v>
      </c>
    </row>
    <row r="37" spans="1:3" x14ac:dyDescent="0.2">
      <c r="A37" s="102" t="s">
        <v>517</v>
      </c>
      <c r="B37" s="101" t="s">
        <v>516</v>
      </c>
      <c r="C37" s="294">
        <v>0</v>
      </c>
    </row>
    <row r="38" spans="1:3" x14ac:dyDescent="0.2">
      <c r="A38" s="99"/>
      <c r="B38" s="98"/>
      <c r="C38" s="295"/>
    </row>
    <row r="39" spans="1:3" x14ac:dyDescent="0.2">
      <c r="A39" s="96" t="s">
        <v>515</v>
      </c>
      <c r="B39" s="80"/>
      <c r="C39" s="279">
        <f>C5-C7+C30</f>
        <v>139912608.00600001</v>
      </c>
    </row>
    <row r="41" spans="1:3" ht="24" customHeight="1" x14ac:dyDescent="0.2">
      <c r="A41" s="368" t="s">
        <v>239</v>
      </c>
      <c r="B41" s="368"/>
      <c r="C41" s="368"/>
    </row>
    <row r="43" spans="1:3" x14ac:dyDescent="0.2">
      <c r="C43" s="137"/>
    </row>
  </sheetData>
  <mergeCells count="5">
    <mergeCell ref="A1:C1"/>
    <mergeCell ref="A2:C2"/>
    <mergeCell ref="A3:C3"/>
    <mergeCell ref="A4:C4"/>
    <mergeCell ref="A41:C4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48.140625" style="60" customWidth="1"/>
    <col min="3" max="3" width="22.85546875" style="60" customWidth="1"/>
    <col min="4" max="5" width="16.7109375" style="60" customWidth="1"/>
    <col min="6" max="16384" width="9.140625" style="60"/>
  </cols>
  <sheetData>
    <row r="1" spans="1:6" ht="18.95" customHeight="1" x14ac:dyDescent="0.2">
      <c r="A1" s="358" t="s">
        <v>605</v>
      </c>
      <c r="B1" s="358"/>
      <c r="C1" s="358"/>
      <c r="D1" s="58" t="s">
        <v>97</v>
      </c>
      <c r="E1" s="59">
        <v>2021</v>
      </c>
    </row>
    <row r="2" spans="1:6" ht="18.95" customHeight="1" x14ac:dyDescent="0.2">
      <c r="A2" s="358" t="s">
        <v>438</v>
      </c>
      <c r="B2" s="358"/>
      <c r="C2" s="358"/>
      <c r="D2" s="58" t="s">
        <v>99</v>
      </c>
      <c r="E2" s="59" t="s">
        <v>603</v>
      </c>
    </row>
    <row r="3" spans="1:6" ht="18.95" customHeight="1" x14ac:dyDescent="0.2">
      <c r="A3" s="358" t="s">
        <v>606</v>
      </c>
      <c r="B3" s="358"/>
      <c r="C3" s="358"/>
      <c r="D3" s="58" t="s">
        <v>100</v>
      </c>
      <c r="E3" s="59">
        <v>4</v>
      </c>
      <c r="F3" s="131"/>
    </row>
    <row r="4" spans="1:6" x14ac:dyDescent="0.2">
      <c r="A4" s="61" t="s">
        <v>101</v>
      </c>
      <c r="B4" s="62"/>
      <c r="C4" s="62"/>
      <c r="D4" s="62"/>
      <c r="E4" s="62"/>
      <c r="F4" s="131"/>
    </row>
    <row r="5" spans="1:6" x14ac:dyDescent="0.2">
      <c r="F5" s="131"/>
    </row>
    <row r="6" spans="1:6" x14ac:dyDescent="0.2">
      <c r="A6" s="62" t="s">
        <v>439</v>
      </c>
      <c r="B6" s="62"/>
      <c r="C6" s="62"/>
      <c r="D6" s="62"/>
      <c r="E6" s="62"/>
      <c r="F6" s="131"/>
    </row>
    <row r="7" spans="1:6" x14ac:dyDescent="0.2">
      <c r="A7" s="63" t="s">
        <v>103</v>
      </c>
      <c r="B7" s="63" t="s">
        <v>104</v>
      </c>
      <c r="C7" s="63" t="s">
        <v>105</v>
      </c>
      <c r="D7" s="63" t="s">
        <v>106</v>
      </c>
      <c r="E7" s="63" t="s">
        <v>217</v>
      </c>
      <c r="F7" s="131"/>
    </row>
    <row r="8" spans="1:6" x14ac:dyDescent="0.2">
      <c r="A8" s="64">
        <v>3110</v>
      </c>
      <c r="B8" s="60" t="s">
        <v>293</v>
      </c>
      <c r="C8" s="234">
        <v>0</v>
      </c>
      <c r="F8" s="131"/>
    </row>
    <row r="9" spans="1:6" x14ac:dyDescent="0.2">
      <c r="A9" s="64">
        <v>3120</v>
      </c>
      <c r="B9" s="60" t="s">
        <v>440</v>
      </c>
      <c r="C9" s="234">
        <v>216450</v>
      </c>
      <c r="F9" s="131"/>
    </row>
    <row r="10" spans="1:6" x14ac:dyDescent="0.2">
      <c r="A10" s="64">
        <v>3130</v>
      </c>
      <c r="B10" s="60" t="s">
        <v>441</v>
      </c>
      <c r="C10" s="234">
        <v>0</v>
      </c>
      <c r="F10" s="131"/>
    </row>
    <row r="11" spans="1:6" x14ac:dyDescent="0.2">
      <c r="F11" s="131"/>
    </row>
    <row r="12" spans="1:6" x14ac:dyDescent="0.2">
      <c r="A12" s="62" t="s">
        <v>442</v>
      </c>
      <c r="B12" s="62"/>
      <c r="C12" s="62"/>
      <c r="D12" s="62"/>
      <c r="E12" s="62"/>
      <c r="F12" s="131"/>
    </row>
    <row r="13" spans="1:6" x14ac:dyDescent="0.2">
      <c r="A13" s="63" t="s">
        <v>103</v>
      </c>
      <c r="B13" s="63" t="s">
        <v>104</v>
      </c>
      <c r="C13" s="63" t="s">
        <v>105</v>
      </c>
      <c r="D13" s="63" t="s">
        <v>443</v>
      </c>
      <c r="E13" s="63"/>
      <c r="F13" s="131"/>
    </row>
    <row r="14" spans="1:6" x14ac:dyDescent="0.2">
      <c r="A14" s="64">
        <v>3210</v>
      </c>
      <c r="B14" s="60" t="s">
        <v>444</v>
      </c>
      <c r="C14" s="287">
        <v>3579627.93</v>
      </c>
      <c r="F14" s="131"/>
    </row>
    <row r="15" spans="1:6" x14ac:dyDescent="0.2">
      <c r="A15" s="64">
        <v>3220</v>
      </c>
      <c r="B15" s="60" t="s">
        <v>445</v>
      </c>
      <c r="C15" s="287">
        <v>13067110.560000001</v>
      </c>
      <c r="F15" s="131"/>
    </row>
    <row r="16" spans="1:6" x14ac:dyDescent="0.2">
      <c r="A16" s="64">
        <v>3230</v>
      </c>
      <c r="B16" s="60" t="s">
        <v>446</v>
      </c>
      <c r="C16" s="287">
        <v>6291204.0800000001</v>
      </c>
      <c r="F16" s="131"/>
    </row>
    <row r="17" spans="1:6" x14ac:dyDescent="0.2">
      <c r="A17" s="64">
        <v>3231</v>
      </c>
      <c r="B17" s="60" t="s">
        <v>447</v>
      </c>
      <c r="C17" s="234">
        <v>0</v>
      </c>
      <c r="F17" s="131"/>
    </row>
    <row r="18" spans="1:6" x14ac:dyDescent="0.2">
      <c r="A18" s="64">
        <v>3232</v>
      </c>
      <c r="B18" s="60" t="s">
        <v>448</v>
      </c>
      <c r="C18" s="234">
        <v>6054240.5300000003</v>
      </c>
    </row>
    <row r="19" spans="1:6" x14ac:dyDescent="0.2">
      <c r="A19" s="64">
        <v>3233</v>
      </c>
      <c r="B19" s="60" t="s">
        <v>449</v>
      </c>
      <c r="C19" s="234">
        <v>236963.55</v>
      </c>
      <c r="E19" s="65"/>
    </row>
    <row r="20" spans="1:6" x14ac:dyDescent="0.2">
      <c r="A20" s="64">
        <v>3239</v>
      </c>
      <c r="B20" s="60" t="s">
        <v>450</v>
      </c>
      <c r="C20" s="234">
        <v>0</v>
      </c>
    </row>
    <row r="21" spans="1:6" x14ac:dyDescent="0.2">
      <c r="A21" s="64">
        <v>3240</v>
      </c>
      <c r="B21" s="60" t="s">
        <v>451</v>
      </c>
      <c r="C21" s="234">
        <v>0</v>
      </c>
    </row>
    <row r="22" spans="1:6" x14ac:dyDescent="0.2">
      <c r="A22" s="64">
        <v>3241</v>
      </c>
      <c r="B22" s="60" t="s">
        <v>452</v>
      </c>
      <c r="C22" s="234">
        <v>0</v>
      </c>
    </row>
    <row r="23" spans="1:6" x14ac:dyDescent="0.2">
      <c r="A23" s="64">
        <v>3242</v>
      </c>
      <c r="B23" s="60" t="s">
        <v>453</v>
      </c>
      <c r="C23" s="234">
        <v>0</v>
      </c>
    </row>
    <row r="24" spans="1:6" x14ac:dyDescent="0.2">
      <c r="A24" s="64">
        <v>3243</v>
      </c>
      <c r="B24" s="60" t="s">
        <v>454</v>
      </c>
      <c r="C24" s="234">
        <v>0</v>
      </c>
    </row>
    <row r="25" spans="1:6" x14ac:dyDescent="0.2">
      <c r="A25" s="64">
        <v>3250</v>
      </c>
      <c r="B25" s="60" t="s">
        <v>455</v>
      </c>
      <c r="C25" s="234">
        <v>0</v>
      </c>
    </row>
    <row r="26" spans="1:6" x14ac:dyDescent="0.2">
      <c r="A26" s="64">
        <v>3251</v>
      </c>
      <c r="B26" s="60" t="s">
        <v>456</v>
      </c>
      <c r="C26" s="234">
        <v>0</v>
      </c>
    </row>
    <row r="27" spans="1:6" x14ac:dyDescent="0.2">
      <c r="A27" s="64">
        <v>3252</v>
      </c>
      <c r="B27" s="60" t="s">
        <v>457</v>
      </c>
      <c r="C27" s="234">
        <v>0</v>
      </c>
    </row>
    <row r="29" spans="1:6" x14ac:dyDescent="0.2">
      <c r="B29" s="41" t="s">
        <v>239</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orientation="landscape"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showGridLines="0" topLeftCell="B1" zoomScale="106" zoomScaleNormal="106" zoomScaleSheetLayoutView="100" workbookViewId="0">
      <selection sqref="A1:F1"/>
    </sheetView>
  </sheetViews>
  <sheetFormatPr baseColWidth="10" defaultColWidth="9.140625" defaultRowHeight="11.25" x14ac:dyDescent="0.2"/>
  <cols>
    <col min="1" max="1" width="12.7109375" style="60" customWidth="1"/>
    <col min="2" max="2" width="72.140625" style="60" customWidth="1"/>
    <col min="3" max="7" width="15.7109375" style="60" customWidth="1"/>
    <col min="8" max="8" width="11.7109375" style="60" customWidth="1"/>
    <col min="9" max="9" width="13.42578125" style="60" customWidth="1"/>
    <col min="10" max="10" width="13.140625" style="60" customWidth="1"/>
    <col min="11" max="11" width="9.140625" style="60" customWidth="1"/>
    <col min="12" max="16384" width="9.140625" style="60"/>
  </cols>
  <sheetData>
    <row r="1" spans="1:10" ht="18.95" customHeight="1" x14ac:dyDescent="0.2">
      <c r="A1" s="358" t="s">
        <v>1793</v>
      </c>
      <c r="B1" s="398"/>
      <c r="C1" s="398"/>
      <c r="D1" s="398"/>
      <c r="E1" s="398"/>
      <c r="F1" s="398"/>
      <c r="G1" s="58" t="s">
        <v>97</v>
      </c>
      <c r="H1" s="199">
        <v>2021</v>
      </c>
    </row>
    <row r="2" spans="1:10" ht="18.95" customHeight="1" x14ac:dyDescent="0.2">
      <c r="A2" s="358" t="s">
        <v>601</v>
      </c>
      <c r="B2" s="398"/>
      <c r="C2" s="398"/>
      <c r="D2" s="398"/>
      <c r="E2" s="398"/>
      <c r="F2" s="398"/>
      <c r="G2" s="58" t="s">
        <v>99</v>
      </c>
      <c r="H2" s="199" t="s">
        <v>603</v>
      </c>
    </row>
    <row r="3" spans="1:10" ht="18.95" customHeight="1" x14ac:dyDescent="0.2">
      <c r="A3" s="358" t="s">
        <v>1794</v>
      </c>
      <c r="B3" s="398"/>
      <c r="C3" s="398"/>
      <c r="D3" s="398"/>
      <c r="E3" s="398"/>
      <c r="F3" s="398"/>
      <c r="G3" s="58" t="s">
        <v>100</v>
      </c>
      <c r="H3" s="199">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row>
    <row r="9" spans="1:10" x14ac:dyDescent="0.2">
      <c r="A9" s="60">
        <v>7110</v>
      </c>
      <c r="B9" s="60" t="s">
        <v>591</v>
      </c>
      <c r="C9" s="262">
        <v>0</v>
      </c>
      <c r="D9" s="262">
        <v>0</v>
      </c>
      <c r="E9" s="262">
        <v>0</v>
      </c>
      <c r="F9" s="262">
        <v>0</v>
      </c>
    </row>
    <row r="10" spans="1:10" x14ac:dyDescent="0.2">
      <c r="A10" s="60">
        <v>7120</v>
      </c>
      <c r="B10" s="60" t="s">
        <v>590</v>
      </c>
      <c r="C10" s="262">
        <v>0</v>
      </c>
      <c r="D10" s="262">
        <v>0</v>
      </c>
      <c r="E10" s="262">
        <v>0</v>
      </c>
      <c r="F10" s="262">
        <v>0</v>
      </c>
    </row>
    <row r="11" spans="1:10" x14ac:dyDescent="0.2">
      <c r="A11" s="60">
        <v>7130</v>
      </c>
      <c r="B11" s="60" t="s">
        <v>589</v>
      </c>
      <c r="C11" s="262">
        <v>0</v>
      </c>
      <c r="D11" s="262">
        <v>0</v>
      </c>
      <c r="E11" s="262">
        <v>0</v>
      </c>
      <c r="F11" s="262">
        <v>0</v>
      </c>
    </row>
    <row r="12" spans="1:10" x14ac:dyDescent="0.2">
      <c r="A12" s="60">
        <v>7140</v>
      </c>
      <c r="B12" s="60" t="s">
        <v>588</v>
      </c>
      <c r="C12" s="262">
        <v>0</v>
      </c>
      <c r="D12" s="262">
        <v>0</v>
      </c>
      <c r="E12" s="262">
        <v>0</v>
      </c>
      <c r="F12" s="262">
        <v>0</v>
      </c>
    </row>
    <row r="13" spans="1:10" x14ac:dyDescent="0.2">
      <c r="A13" s="60">
        <v>7150</v>
      </c>
      <c r="B13" s="60" t="s">
        <v>587</v>
      </c>
      <c r="C13" s="262">
        <v>0</v>
      </c>
      <c r="D13" s="262">
        <v>0</v>
      </c>
      <c r="E13" s="262">
        <v>0</v>
      </c>
      <c r="F13" s="262">
        <v>0</v>
      </c>
    </row>
    <row r="14" spans="1:10" x14ac:dyDescent="0.2">
      <c r="A14" s="60">
        <v>7160</v>
      </c>
      <c r="B14" s="60" t="s">
        <v>586</v>
      </c>
      <c r="C14" s="262">
        <v>0</v>
      </c>
      <c r="D14" s="262">
        <v>0</v>
      </c>
      <c r="E14" s="262">
        <v>0</v>
      </c>
      <c r="F14" s="262">
        <v>0</v>
      </c>
    </row>
    <row r="15" spans="1:10" x14ac:dyDescent="0.2">
      <c r="A15" s="60">
        <v>7210</v>
      </c>
      <c r="B15" s="60" t="s">
        <v>585</v>
      </c>
      <c r="C15" s="262">
        <v>0</v>
      </c>
      <c r="D15" s="262">
        <v>0</v>
      </c>
      <c r="E15" s="262">
        <v>0</v>
      </c>
      <c r="F15" s="262">
        <v>0</v>
      </c>
    </row>
    <row r="16" spans="1:10" x14ac:dyDescent="0.2">
      <c r="A16" s="60">
        <v>7220</v>
      </c>
      <c r="B16" s="60" t="s">
        <v>584</v>
      </c>
      <c r="C16" s="262">
        <v>0</v>
      </c>
      <c r="D16" s="262">
        <v>0</v>
      </c>
      <c r="E16" s="262">
        <v>0</v>
      </c>
      <c r="F16" s="262">
        <v>0</v>
      </c>
    </row>
    <row r="17" spans="1:6" x14ac:dyDescent="0.2">
      <c r="A17" s="60">
        <v>7230</v>
      </c>
      <c r="B17" s="60" t="s">
        <v>583</v>
      </c>
      <c r="C17" s="262">
        <v>0</v>
      </c>
      <c r="D17" s="262">
        <v>0</v>
      </c>
      <c r="E17" s="262">
        <v>0</v>
      </c>
      <c r="F17" s="262">
        <v>0</v>
      </c>
    </row>
    <row r="18" spans="1:6" x14ac:dyDescent="0.2">
      <c r="A18" s="60">
        <v>7240</v>
      </c>
      <c r="B18" s="60" t="s">
        <v>582</v>
      </c>
      <c r="C18" s="262">
        <v>0</v>
      </c>
      <c r="D18" s="262">
        <v>0</v>
      </c>
      <c r="E18" s="262">
        <v>0</v>
      </c>
      <c r="F18" s="262">
        <v>0</v>
      </c>
    </row>
    <row r="19" spans="1:6" x14ac:dyDescent="0.2">
      <c r="A19" s="60">
        <v>7250</v>
      </c>
      <c r="B19" s="60" t="s">
        <v>581</v>
      </c>
      <c r="C19" s="262">
        <v>0</v>
      </c>
      <c r="D19" s="262">
        <v>0</v>
      </c>
      <c r="E19" s="262">
        <v>0</v>
      </c>
      <c r="F19" s="262">
        <v>0</v>
      </c>
    </row>
    <row r="20" spans="1:6" x14ac:dyDescent="0.2">
      <c r="A20" s="60">
        <v>7260</v>
      </c>
      <c r="B20" s="60" t="s">
        <v>580</v>
      </c>
      <c r="C20" s="262">
        <v>0</v>
      </c>
      <c r="D20" s="262">
        <v>0</v>
      </c>
      <c r="E20" s="262">
        <v>0</v>
      </c>
      <c r="F20" s="262">
        <v>0</v>
      </c>
    </row>
    <row r="21" spans="1:6" x14ac:dyDescent="0.2">
      <c r="A21" s="60">
        <v>7310</v>
      </c>
      <c r="B21" s="60" t="s">
        <v>579</v>
      </c>
      <c r="C21" s="262">
        <v>0</v>
      </c>
      <c r="D21" s="262">
        <v>0</v>
      </c>
      <c r="E21" s="262">
        <v>0</v>
      </c>
      <c r="F21" s="262">
        <v>0</v>
      </c>
    </row>
    <row r="22" spans="1:6" x14ac:dyDescent="0.2">
      <c r="A22" s="60">
        <v>7320</v>
      </c>
      <c r="B22" s="60" t="s">
        <v>578</v>
      </c>
      <c r="C22" s="262">
        <v>0</v>
      </c>
      <c r="D22" s="262">
        <v>0</v>
      </c>
      <c r="E22" s="262">
        <v>0</v>
      </c>
      <c r="F22" s="262">
        <v>0</v>
      </c>
    </row>
    <row r="23" spans="1:6" x14ac:dyDescent="0.2">
      <c r="A23" s="60">
        <v>7330</v>
      </c>
      <c r="B23" s="60" t="s">
        <v>577</v>
      </c>
      <c r="C23" s="262">
        <v>0</v>
      </c>
      <c r="D23" s="262">
        <v>0</v>
      </c>
      <c r="E23" s="262">
        <v>0</v>
      </c>
      <c r="F23" s="262">
        <v>0</v>
      </c>
    </row>
    <row r="24" spans="1:6" x14ac:dyDescent="0.2">
      <c r="A24" s="60">
        <v>7340</v>
      </c>
      <c r="B24" s="60" t="s">
        <v>576</v>
      </c>
      <c r="C24" s="262">
        <v>0</v>
      </c>
      <c r="D24" s="262">
        <v>0</v>
      </c>
      <c r="E24" s="262">
        <v>0</v>
      </c>
      <c r="F24" s="262">
        <v>0</v>
      </c>
    </row>
    <row r="25" spans="1:6" x14ac:dyDescent="0.2">
      <c r="A25" s="60">
        <v>7350</v>
      </c>
      <c r="B25" s="60" t="s">
        <v>575</v>
      </c>
      <c r="C25" s="262">
        <v>0</v>
      </c>
      <c r="D25" s="262">
        <v>0</v>
      </c>
      <c r="E25" s="262">
        <v>0</v>
      </c>
      <c r="F25" s="262">
        <v>0</v>
      </c>
    </row>
    <row r="26" spans="1:6" x14ac:dyDescent="0.2">
      <c r="A26" s="60">
        <v>7360</v>
      </c>
      <c r="B26" s="60" t="s">
        <v>574</v>
      </c>
      <c r="C26" s="262">
        <v>0</v>
      </c>
      <c r="D26" s="262">
        <v>0</v>
      </c>
      <c r="E26" s="262">
        <v>0</v>
      </c>
      <c r="F26" s="262">
        <v>0</v>
      </c>
    </row>
    <row r="27" spans="1:6" x14ac:dyDescent="0.2">
      <c r="A27" s="60">
        <v>7410</v>
      </c>
      <c r="B27" s="60" t="s">
        <v>573</v>
      </c>
      <c r="C27" s="262">
        <v>0</v>
      </c>
      <c r="D27" s="262">
        <v>0</v>
      </c>
      <c r="E27" s="262">
        <v>0</v>
      </c>
      <c r="F27" s="262">
        <v>0</v>
      </c>
    </row>
    <row r="28" spans="1:6" x14ac:dyDescent="0.2">
      <c r="A28" s="60">
        <v>7420</v>
      </c>
      <c r="B28" s="60" t="s">
        <v>572</v>
      </c>
      <c r="C28" s="262">
        <v>0</v>
      </c>
      <c r="D28" s="262">
        <v>0</v>
      </c>
      <c r="E28" s="262">
        <v>0</v>
      </c>
      <c r="F28" s="262">
        <v>0</v>
      </c>
    </row>
    <row r="29" spans="1:6" x14ac:dyDescent="0.2">
      <c r="A29" s="60">
        <v>7510</v>
      </c>
      <c r="B29" s="60" t="s">
        <v>571</v>
      </c>
      <c r="C29" s="262">
        <v>0</v>
      </c>
      <c r="D29" s="262">
        <v>0</v>
      </c>
      <c r="E29" s="262">
        <v>0</v>
      </c>
      <c r="F29" s="262">
        <v>0</v>
      </c>
    </row>
    <row r="30" spans="1:6" x14ac:dyDescent="0.2">
      <c r="A30" s="60">
        <v>7520</v>
      </c>
      <c r="B30" s="60" t="s">
        <v>570</v>
      </c>
      <c r="C30" s="262">
        <v>0</v>
      </c>
      <c r="D30" s="262">
        <v>0</v>
      </c>
      <c r="E30" s="262">
        <v>0</v>
      </c>
      <c r="F30" s="262">
        <v>0</v>
      </c>
    </row>
    <row r="31" spans="1:6" x14ac:dyDescent="0.2">
      <c r="A31" s="60">
        <v>7610</v>
      </c>
      <c r="B31" s="60" t="s">
        <v>569</v>
      </c>
      <c r="C31" s="262">
        <v>0</v>
      </c>
      <c r="D31" s="262">
        <v>0</v>
      </c>
      <c r="E31" s="262">
        <v>0</v>
      </c>
      <c r="F31" s="262">
        <v>0</v>
      </c>
    </row>
    <row r="32" spans="1:6" x14ac:dyDescent="0.2">
      <c r="A32" s="60">
        <v>7620</v>
      </c>
      <c r="B32" s="60" t="s">
        <v>568</v>
      </c>
      <c r="C32" s="262">
        <v>0</v>
      </c>
      <c r="D32" s="262">
        <v>0</v>
      </c>
      <c r="E32" s="262">
        <v>0</v>
      </c>
      <c r="F32" s="262">
        <v>0</v>
      </c>
    </row>
    <row r="33" spans="1:6" x14ac:dyDescent="0.2">
      <c r="A33" s="60">
        <v>7630</v>
      </c>
      <c r="B33" s="60" t="s">
        <v>567</v>
      </c>
      <c r="C33" s="262">
        <v>0</v>
      </c>
      <c r="D33" s="262">
        <v>0</v>
      </c>
      <c r="E33" s="262">
        <v>0</v>
      </c>
      <c r="F33" s="262">
        <v>0</v>
      </c>
    </row>
    <row r="34" spans="1:6" x14ac:dyDescent="0.2">
      <c r="A34" s="60">
        <v>7640</v>
      </c>
      <c r="B34" s="60" t="s">
        <v>566</v>
      </c>
      <c r="C34" s="262">
        <v>0</v>
      </c>
      <c r="D34" s="262">
        <v>0</v>
      </c>
      <c r="E34" s="262">
        <v>0</v>
      </c>
      <c r="F34" s="262">
        <v>0</v>
      </c>
    </row>
    <row r="35" spans="1:6" s="70" customFormat="1" x14ac:dyDescent="0.2">
      <c r="A35" s="68">
        <v>8000</v>
      </c>
      <c r="B35" s="70" t="s">
        <v>565</v>
      </c>
      <c r="C35" s="262"/>
      <c r="D35" s="262"/>
      <c r="E35" s="262"/>
      <c r="F35" s="262"/>
    </row>
    <row r="36" spans="1:6" x14ac:dyDescent="0.2">
      <c r="A36" s="60">
        <v>8110</v>
      </c>
      <c r="B36" s="60" t="s">
        <v>564</v>
      </c>
      <c r="C36" s="262">
        <v>0</v>
      </c>
      <c r="D36" s="262">
        <v>38474149.439999998</v>
      </c>
      <c r="E36" s="262">
        <v>0</v>
      </c>
      <c r="F36" s="262">
        <v>38474149.439999998</v>
      </c>
    </row>
    <row r="37" spans="1:6" x14ac:dyDescent="0.2">
      <c r="A37" s="60">
        <v>8120</v>
      </c>
      <c r="B37" s="60" t="s">
        <v>563</v>
      </c>
      <c r="C37" s="262">
        <v>0</v>
      </c>
      <c r="D37" s="262">
        <v>162595970.38</v>
      </c>
      <c r="E37" s="262">
        <v>168170062.94</v>
      </c>
      <c r="F37" s="262">
        <v>5574092.5600000098</v>
      </c>
    </row>
    <row r="38" spans="1:6" x14ac:dyDescent="0.2">
      <c r="A38" s="60">
        <v>8130</v>
      </c>
      <c r="B38" s="60" t="s">
        <v>562</v>
      </c>
      <c r="C38" s="262">
        <v>0</v>
      </c>
      <c r="D38" s="262">
        <v>129695913.5</v>
      </c>
      <c r="E38" s="262">
        <v>7718937.9000000013</v>
      </c>
      <c r="F38" s="262">
        <v>121976975.59999999</v>
      </c>
    </row>
    <row r="39" spans="1:6" x14ac:dyDescent="0.2">
      <c r="A39" s="60">
        <v>8140</v>
      </c>
      <c r="B39" s="60" t="s">
        <v>561</v>
      </c>
      <c r="C39" s="262">
        <v>0</v>
      </c>
      <c r="D39" s="262">
        <v>154877032.236</v>
      </c>
      <c r="E39" s="262">
        <v>154877032.47999999</v>
      </c>
      <c r="F39" s="262">
        <v>-0.24400000018067661</v>
      </c>
    </row>
    <row r="40" spans="1:6" x14ac:dyDescent="0.2">
      <c r="A40" s="60">
        <v>8150</v>
      </c>
      <c r="B40" s="60" t="s">
        <v>560</v>
      </c>
      <c r="C40" s="262">
        <v>0</v>
      </c>
      <c r="D40" s="262">
        <v>0</v>
      </c>
      <c r="E40" s="262">
        <v>154877032.236</v>
      </c>
      <c r="F40" s="262">
        <v>-154877032.236</v>
      </c>
    </row>
    <row r="41" spans="1:6" x14ac:dyDescent="0.2">
      <c r="A41" s="60">
        <v>8210</v>
      </c>
      <c r="B41" s="60" t="s">
        <v>559</v>
      </c>
      <c r="C41" s="262">
        <v>0</v>
      </c>
      <c r="D41" s="262">
        <v>0</v>
      </c>
      <c r="E41" s="262">
        <v>38474149.420000002</v>
      </c>
      <c r="F41" s="262">
        <v>38474149.420000002</v>
      </c>
    </row>
    <row r="42" spans="1:6" x14ac:dyDescent="0.2">
      <c r="A42" s="60">
        <v>8220</v>
      </c>
      <c r="B42" s="60" t="s">
        <v>558</v>
      </c>
      <c r="C42" s="262">
        <v>0</v>
      </c>
      <c r="D42" s="262">
        <v>168170062.91999999</v>
      </c>
      <c r="E42" s="262">
        <v>158186623.5478</v>
      </c>
      <c r="F42" s="262">
        <v>9983439.3721999992</v>
      </c>
    </row>
    <row r="43" spans="1:6" x14ac:dyDescent="0.2">
      <c r="A43" s="60">
        <v>8230</v>
      </c>
      <c r="B43" s="60" t="s">
        <v>557</v>
      </c>
      <c r="C43" s="262">
        <v>0</v>
      </c>
      <c r="D43" s="262">
        <v>7718939.4900000002</v>
      </c>
      <c r="E43" s="262">
        <v>129695913.5</v>
      </c>
      <c r="F43" s="262">
        <v>121976974.01000001</v>
      </c>
    </row>
    <row r="44" spans="1:6" x14ac:dyDescent="0.2">
      <c r="A44" s="60">
        <v>8240</v>
      </c>
      <c r="B44" s="60" t="s">
        <v>556</v>
      </c>
      <c r="C44" s="262">
        <v>0</v>
      </c>
      <c r="D44" s="262">
        <v>150467684.05779999</v>
      </c>
      <c r="E44" s="262">
        <v>149496779.266</v>
      </c>
      <c r="F44" s="262">
        <v>970904.79179999989</v>
      </c>
    </row>
    <row r="45" spans="1:6" x14ac:dyDescent="0.2">
      <c r="A45" s="60">
        <v>8250</v>
      </c>
      <c r="B45" s="60" t="s">
        <v>555</v>
      </c>
      <c r="C45" s="262">
        <v>0</v>
      </c>
      <c r="D45" s="262">
        <v>149496779.266</v>
      </c>
      <c r="E45" s="262">
        <v>148906051.82600001</v>
      </c>
      <c r="F45" s="262">
        <v>590727.43999999994</v>
      </c>
    </row>
    <row r="46" spans="1:6" x14ac:dyDescent="0.2">
      <c r="A46" s="60">
        <v>8260</v>
      </c>
      <c r="B46" s="60" t="s">
        <v>554</v>
      </c>
      <c r="C46" s="262">
        <v>0</v>
      </c>
      <c r="D46" s="262">
        <v>148906051.82600001</v>
      </c>
      <c r="E46" s="262">
        <v>148906051.82600001</v>
      </c>
      <c r="F46" s="262">
        <v>0</v>
      </c>
    </row>
    <row r="47" spans="1:6" x14ac:dyDescent="0.2">
      <c r="A47" s="60">
        <v>8270</v>
      </c>
      <c r="B47" s="60" t="s">
        <v>553</v>
      </c>
      <c r="C47" s="262">
        <v>0</v>
      </c>
      <c r="D47" s="262">
        <v>148906051.82600001</v>
      </c>
      <c r="E47" s="262">
        <v>0</v>
      </c>
      <c r="F47" s="262">
        <v>148906051.82600001</v>
      </c>
    </row>
    <row r="48" spans="1:6" x14ac:dyDescent="0.2">
      <c r="A48" s="114"/>
    </row>
    <row r="49" spans="1:2" x14ac:dyDescent="0.2">
      <c r="A49" s="114"/>
      <c r="B49" s="41"/>
    </row>
    <row r="50" spans="1:2" x14ac:dyDescent="0.2">
      <c r="B50" s="41" t="s">
        <v>239</v>
      </c>
    </row>
  </sheetData>
  <mergeCells count="3">
    <mergeCell ref="A1:F1"/>
    <mergeCell ref="A2:F2"/>
    <mergeCell ref="A3:F3"/>
  </mergeCells>
  <pageMargins left="0.7" right="0.7" top="0.75" bottom="0.75" header="0.3" footer="0.3"/>
  <pageSetup scale="60" fitToHeight="0" orientation="landscape"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5"/>
  <sheetViews>
    <sheetView showGridLines="0" zoomScaleNormal="100" zoomScaleSheetLayoutView="85" workbookViewId="0">
      <selection sqref="A1:F1"/>
    </sheetView>
  </sheetViews>
  <sheetFormatPr baseColWidth="10" defaultColWidth="9.140625" defaultRowHeight="11.25" x14ac:dyDescent="0.2"/>
  <cols>
    <col min="1" max="1" width="18.85546875"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7" width="16.7109375" style="41" customWidth="1"/>
    <col min="8" max="8" width="26" style="41" customWidth="1"/>
    <col min="9" max="9" width="19.85546875" style="41" customWidth="1"/>
    <col min="10" max="10" width="10" style="44" customWidth="1"/>
    <col min="11" max="11" width="9.140625" style="44" customWidth="1"/>
    <col min="12" max="12" width="10.140625" style="44" customWidth="1"/>
    <col min="13" max="13" width="11.140625" style="41" customWidth="1"/>
    <col min="14" max="14" width="10.85546875" style="41" customWidth="1"/>
    <col min="15" max="15" width="9.140625" style="41" customWidth="1"/>
    <col min="16" max="16" width="9.140625" style="41"/>
    <col min="17" max="17" width="16.140625" style="41" customWidth="1"/>
    <col min="18" max="19" width="11.28515625" style="41" bestFit="1" customWidth="1"/>
    <col min="20" max="16384" width="9.140625" style="41"/>
  </cols>
  <sheetData>
    <row r="1" spans="1:12" s="38" customFormat="1" ht="18.95" customHeight="1" x14ac:dyDescent="0.25">
      <c r="A1" s="356" t="s">
        <v>1939</v>
      </c>
      <c r="B1" s="357"/>
      <c r="C1" s="357"/>
      <c r="D1" s="357"/>
      <c r="E1" s="357"/>
      <c r="F1" s="357"/>
      <c r="G1" s="36" t="s">
        <v>97</v>
      </c>
      <c r="H1" s="199">
        <v>2021</v>
      </c>
      <c r="J1" s="239"/>
      <c r="K1" s="239"/>
      <c r="L1" s="239"/>
    </row>
    <row r="2" spans="1:12" s="38" customFormat="1" ht="18.95" customHeight="1" x14ac:dyDescent="0.25">
      <c r="A2" s="356" t="s">
        <v>98</v>
      </c>
      <c r="B2" s="357"/>
      <c r="C2" s="357"/>
      <c r="D2" s="357"/>
      <c r="E2" s="357"/>
      <c r="F2" s="357"/>
      <c r="G2" s="36" t="s">
        <v>99</v>
      </c>
      <c r="H2" s="199" t="s">
        <v>603</v>
      </c>
      <c r="J2" s="239"/>
      <c r="K2" s="239"/>
      <c r="L2" s="239"/>
    </row>
    <row r="3" spans="1:12" s="38" customFormat="1" ht="18.95" customHeight="1" x14ac:dyDescent="0.25">
      <c r="A3" s="356" t="s">
        <v>606</v>
      </c>
      <c r="B3" s="357"/>
      <c r="C3" s="357"/>
      <c r="D3" s="357"/>
      <c r="E3" s="357"/>
      <c r="F3" s="357"/>
      <c r="G3" s="36" t="s">
        <v>100</v>
      </c>
      <c r="H3" s="199">
        <v>4</v>
      </c>
      <c r="J3" s="239"/>
      <c r="K3" s="239"/>
      <c r="L3" s="239"/>
    </row>
    <row r="4" spans="1:12" x14ac:dyDescent="0.2">
      <c r="A4" s="39" t="s">
        <v>101</v>
      </c>
      <c r="B4" s="40"/>
      <c r="C4" s="40"/>
      <c r="D4" s="40"/>
      <c r="E4" s="40"/>
      <c r="F4" s="40"/>
      <c r="G4" s="40"/>
      <c r="H4" s="40"/>
    </row>
    <row r="6" spans="1:12" x14ac:dyDescent="0.2">
      <c r="A6" s="40" t="s">
        <v>102</v>
      </c>
      <c r="B6" s="40"/>
      <c r="C6" s="40"/>
      <c r="D6" s="40"/>
      <c r="E6" s="40"/>
      <c r="F6" s="40"/>
      <c r="G6" s="40"/>
      <c r="H6" s="40"/>
    </row>
    <row r="7" spans="1:12" x14ac:dyDescent="0.2">
      <c r="A7" s="42" t="s">
        <v>103</v>
      </c>
      <c r="B7" s="42" t="s">
        <v>104</v>
      </c>
      <c r="C7" s="42" t="s">
        <v>105</v>
      </c>
      <c r="D7" s="42" t="s">
        <v>106</v>
      </c>
      <c r="E7" s="42"/>
      <c r="F7" s="42"/>
      <c r="G7" s="42"/>
      <c r="H7" s="42"/>
    </row>
    <row r="8" spans="1:12" x14ac:dyDescent="0.2">
      <c r="A8" s="43">
        <v>1114</v>
      </c>
      <c r="B8" s="41" t="s">
        <v>107</v>
      </c>
      <c r="C8" s="234">
        <v>0</v>
      </c>
    </row>
    <row r="9" spans="1:12" x14ac:dyDescent="0.2">
      <c r="A9" s="43">
        <v>1115</v>
      </c>
      <c r="B9" s="41" t="s">
        <v>108</v>
      </c>
      <c r="C9" s="234">
        <v>0</v>
      </c>
    </row>
    <row r="10" spans="1:12" x14ac:dyDescent="0.2">
      <c r="A10" s="43">
        <v>1121</v>
      </c>
      <c r="B10" s="41" t="s">
        <v>109</v>
      </c>
      <c r="C10" s="234">
        <v>0</v>
      </c>
    </row>
    <row r="11" spans="1:12" x14ac:dyDescent="0.2">
      <c r="A11" s="43">
        <v>1211</v>
      </c>
      <c r="B11" s="41" t="s">
        <v>110</v>
      </c>
      <c r="C11" s="234">
        <v>0</v>
      </c>
    </row>
    <row r="12" spans="1:12" x14ac:dyDescent="0.2">
      <c r="C12" s="234"/>
    </row>
    <row r="13" spans="1:12" x14ac:dyDescent="0.2">
      <c r="A13" s="40" t="s">
        <v>111</v>
      </c>
      <c r="B13" s="40"/>
      <c r="C13" s="40"/>
      <c r="D13" s="40"/>
      <c r="E13" s="40"/>
      <c r="F13" s="40"/>
      <c r="G13" s="40"/>
      <c r="H13" s="40"/>
    </row>
    <row r="14" spans="1:12" x14ac:dyDescent="0.2">
      <c r="A14" s="42" t="s">
        <v>103</v>
      </c>
      <c r="B14" s="42" t="s">
        <v>104</v>
      </c>
      <c r="C14" s="42" t="s">
        <v>105</v>
      </c>
      <c r="D14" s="42">
        <v>2020</v>
      </c>
      <c r="E14" s="42">
        <f>D14-1</f>
        <v>2019</v>
      </c>
      <c r="F14" s="42">
        <f>E14-1</f>
        <v>2018</v>
      </c>
      <c r="G14" s="42">
        <f>F14-1</f>
        <v>2017</v>
      </c>
      <c r="H14" s="42" t="s">
        <v>112</v>
      </c>
    </row>
    <row r="15" spans="1:12" x14ac:dyDescent="0.2">
      <c r="A15" s="259">
        <v>1122</v>
      </c>
      <c r="B15" s="178" t="s">
        <v>113</v>
      </c>
      <c r="C15" s="286">
        <f>+C16</f>
        <v>1434000</v>
      </c>
      <c r="D15" s="286">
        <f>+D16</f>
        <v>907500</v>
      </c>
      <c r="E15" s="286">
        <f t="shared" ref="E15:G15" si="0">+E17</f>
        <v>0</v>
      </c>
      <c r="F15" s="286">
        <f t="shared" si="0"/>
        <v>0</v>
      </c>
      <c r="G15" s="286">
        <f t="shared" si="0"/>
        <v>0</v>
      </c>
      <c r="H15" s="127"/>
    </row>
    <row r="16" spans="1:12" x14ac:dyDescent="0.2">
      <c r="A16" s="259" t="s">
        <v>1797</v>
      </c>
      <c r="B16" s="178" t="s">
        <v>1798</v>
      </c>
      <c r="C16" s="286">
        <f>SUM(C17:C18)</f>
        <v>1434000</v>
      </c>
      <c r="D16" s="286">
        <f>SUM(D17:D18)</f>
        <v>907500</v>
      </c>
      <c r="E16" s="286">
        <f t="shared" ref="E16:G16" si="1">+E17</f>
        <v>0</v>
      </c>
      <c r="F16" s="286">
        <f t="shared" si="1"/>
        <v>0</v>
      </c>
      <c r="G16" s="286">
        <f t="shared" si="1"/>
        <v>0</v>
      </c>
      <c r="H16" s="127"/>
    </row>
    <row r="17" spans="1:12" ht="22.5" x14ac:dyDescent="0.2">
      <c r="A17" s="146" t="s">
        <v>1799</v>
      </c>
      <c r="B17" s="127" t="s">
        <v>665</v>
      </c>
      <c r="C17" s="287">
        <v>526500</v>
      </c>
      <c r="D17" s="287">
        <v>0</v>
      </c>
      <c r="E17" s="287">
        <v>0</v>
      </c>
      <c r="F17" s="287">
        <v>0</v>
      </c>
      <c r="G17" s="287">
        <v>0</v>
      </c>
      <c r="H17" s="201" t="s">
        <v>1800</v>
      </c>
    </row>
    <row r="18" spans="1:12" ht="22.5" x14ac:dyDescent="0.2">
      <c r="A18" s="146" t="s">
        <v>1801</v>
      </c>
      <c r="B18" s="127" t="s">
        <v>1802</v>
      </c>
      <c r="C18" s="287">
        <v>907500</v>
      </c>
      <c r="D18" s="287">
        <v>907500</v>
      </c>
      <c r="E18" s="287">
        <v>0</v>
      </c>
      <c r="F18" s="287">
        <v>0</v>
      </c>
      <c r="G18" s="287">
        <v>0</v>
      </c>
      <c r="H18" s="201" t="s">
        <v>1800</v>
      </c>
    </row>
    <row r="19" spans="1:12" x14ac:dyDescent="0.2">
      <c r="A19" s="146">
        <v>1124</v>
      </c>
      <c r="B19" s="127" t="s">
        <v>114</v>
      </c>
      <c r="C19" s="287">
        <v>0</v>
      </c>
      <c r="D19" s="287">
        <v>0</v>
      </c>
      <c r="E19" s="287">
        <v>0</v>
      </c>
      <c r="F19" s="287">
        <v>0</v>
      </c>
      <c r="G19" s="287">
        <v>0</v>
      </c>
      <c r="H19" s="127"/>
    </row>
    <row r="21" spans="1:12" x14ac:dyDescent="0.2">
      <c r="A21" s="40" t="s">
        <v>115</v>
      </c>
      <c r="B21" s="40"/>
      <c r="C21" s="40"/>
      <c r="D21" s="40"/>
      <c r="E21" s="40"/>
      <c r="F21" s="40"/>
      <c r="G21" s="40"/>
      <c r="H21" s="40"/>
    </row>
    <row r="22" spans="1:12" x14ac:dyDescent="0.2">
      <c r="A22" s="42" t="s">
        <v>103</v>
      </c>
      <c r="B22" s="42" t="s">
        <v>104</v>
      </c>
      <c r="C22" s="42" t="s">
        <v>105</v>
      </c>
      <c r="D22" s="42" t="s">
        <v>116</v>
      </c>
      <c r="E22" s="42" t="s">
        <v>117</v>
      </c>
      <c r="F22" s="42" t="s">
        <v>118</v>
      </c>
      <c r="G22" s="42" t="s">
        <v>119</v>
      </c>
      <c r="H22" s="42" t="s">
        <v>120</v>
      </c>
    </row>
    <row r="23" spans="1:12" s="127" customFormat="1" x14ac:dyDescent="0.2">
      <c r="A23" s="259">
        <v>1123</v>
      </c>
      <c r="B23" s="178" t="s">
        <v>121</v>
      </c>
      <c r="C23" s="286">
        <f>+C24</f>
        <v>0.27999999999999997</v>
      </c>
      <c r="D23" s="286">
        <f t="shared" ref="D23:G23" si="2">+D24</f>
        <v>0</v>
      </c>
      <c r="E23" s="286">
        <f t="shared" si="2"/>
        <v>0</v>
      </c>
      <c r="F23" s="286">
        <f t="shared" si="2"/>
        <v>0</v>
      </c>
      <c r="G23" s="286">
        <f t="shared" si="2"/>
        <v>0</v>
      </c>
      <c r="J23" s="119"/>
      <c r="K23" s="119"/>
      <c r="L23" s="119"/>
    </row>
    <row r="24" spans="1:12" s="127" customFormat="1" x14ac:dyDescent="0.2">
      <c r="A24" s="259" t="s">
        <v>1598</v>
      </c>
      <c r="B24" s="178" t="s">
        <v>1599</v>
      </c>
      <c r="C24" s="286">
        <f>SUM(C25:C26)</f>
        <v>0.27999999999999997</v>
      </c>
      <c r="D24" s="286">
        <f t="shared" ref="D24:G24" si="3">SUM(D25:D26)</f>
        <v>0</v>
      </c>
      <c r="E24" s="286">
        <f t="shared" si="3"/>
        <v>0</v>
      </c>
      <c r="F24" s="286">
        <f t="shared" si="3"/>
        <v>0</v>
      </c>
      <c r="G24" s="286">
        <f t="shared" si="3"/>
        <v>0</v>
      </c>
      <c r="J24" s="119"/>
      <c r="K24" s="119"/>
      <c r="L24" s="119"/>
    </row>
    <row r="25" spans="1:12" s="127" customFormat="1" x14ac:dyDescent="0.2">
      <c r="A25" s="146" t="s">
        <v>1803</v>
      </c>
      <c r="B25" s="127" t="s">
        <v>1804</v>
      </c>
      <c r="C25" s="287">
        <v>-0.02</v>
      </c>
      <c r="D25" s="287">
        <v>0</v>
      </c>
      <c r="E25" s="287">
        <v>0</v>
      </c>
      <c r="F25" s="287">
        <v>0</v>
      </c>
      <c r="G25" s="287">
        <v>0</v>
      </c>
      <c r="J25" s="119"/>
      <c r="K25" s="119"/>
      <c r="L25" s="119"/>
    </row>
    <row r="26" spans="1:12" s="127" customFormat="1" x14ac:dyDescent="0.2">
      <c r="A26" s="146" t="s">
        <v>1805</v>
      </c>
      <c r="B26" s="127" t="s">
        <v>1806</v>
      </c>
      <c r="C26" s="287">
        <v>0.3</v>
      </c>
      <c r="D26" s="287">
        <v>0</v>
      </c>
      <c r="E26" s="287">
        <v>0</v>
      </c>
      <c r="F26" s="287">
        <v>0</v>
      </c>
      <c r="G26" s="287">
        <v>0</v>
      </c>
      <c r="J26" s="119"/>
      <c r="K26" s="119"/>
      <c r="L26" s="119"/>
    </row>
    <row r="27" spans="1:12" s="127" customFormat="1" x14ac:dyDescent="0.2">
      <c r="A27" s="146">
        <v>1125</v>
      </c>
      <c r="B27" s="127" t="s">
        <v>122</v>
      </c>
      <c r="C27" s="287">
        <v>0</v>
      </c>
      <c r="D27" s="287">
        <v>0</v>
      </c>
      <c r="E27" s="287">
        <v>0</v>
      </c>
      <c r="F27" s="287">
        <v>0</v>
      </c>
      <c r="G27" s="287">
        <v>0</v>
      </c>
      <c r="J27" s="119"/>
      <c r="K27" s="119"/>
      <c r="L27" s="119"/>
    </row>
    <row r="28" spans="1:12" s="127" customFormat="1" x14ac:dyDescent="0.2">
      <c r="A28" s="45">
        <v>1126</v>
      </c>
      <c r="B28" s="46" t="s">
        <v>123</v>
      </c>
      <c r="C28" s="287">
        <v>0</v>
      </c>
      <c r="D28" s="287">
        <v>0</v>
      </c>
      <c r="E28" s="287">
        <v>0</v>
      </c>
      <c r="F28" s="287">
        <v>0</v>
      </c>
      <c r="G28" s="287">
        <v>0</v>
      </c>
      <c r="J28" s="119"/>
      <c r="K28" s="119"/>
      <c r="L28" s="119"/>
    </row>
    <row r="29" spans="1:12" s="127" customFormat="1" x14ac:dyDescent="0.2">
      <c r="A29" s="260">
        <v>1129</v>
      </c>
      <c r="B29" s="261" t="s">
        <v>124</v>
      </c>
      <c r="C29" s="286">
        <f>+C30</f>
        <v>2068308.26</v>
      </c>
      <c r="D29" s="286">
        <f t="shared" ref="D29:G30" si="4">+D30</f>
        <v>2068308.26</v>
      </c>
      <c r="E29" s="286">
        <f t="shared" si="4"/>
        <v>0</v>
      </c>
      <c r="F29" s="286">
        <f t="shared" si="4"/>
        <v>0</v>
      </c>
      <c r="G29" s="286">
        <f t="shared" si="4"/>
        <v>0</v>
      </c>
      <c r="H29" s="119"/>
      <c r="J29" s="119"/>
      <c r="K29" s="119"/>
      <c r="L29" s="119"/>
    </row>
    <row r="30" spans="1:12" s="127" customFormat="1" x14ac:dyDescent="0.2">
      <c r="A30" s="260" t="s">
        <v>1807</v>
      </c>
      <c r="B30" s="261" t="s">
        <v>1808</v>
      </c>
      <c r="C30" s="286">
        <f>+C31</f>
        <v>2068308.26</v>
      </c>
      <c r="D30" s="286">
        <f t="shared" si="4"/>
        <v>2068308.26</v>
      </c>
      <c r="E30" s="286">
        <f t="shared" si="4"/>
        <v>0</v>
      </c>
      <c r="F30" s="286">
        <f t="shared" si="4"/>
        <v>0</v>
      </c>
      <c r="G30" s="286">
        <f t="shared" si="4"/>
        <v>0</v>
      </c>
      <c r="H30" s="119"/>
      <c r="J30" s="119"/>
      <c r="K30" s="119"/>
      <c r="L30" s="119"/>
    </row>
    <row r="31" spans="1:12" s="127" customFormat="1" ht="22.5" x14ac:dyDescent="0.2">
      <c r="A31" s="45" t="s">
        <v>1809</v>
      </c>
      <c r="B31" s="46" t="s">
        <v>1810</v>
      </c>
      <c r="C31" s="287">
        <v>2068308.26</v>
      </c>
      <c r="D31" s="287">
        <v>2068308.26</v>
      </c>
      <c r="E31" s="287">
        <v>0</v>
      </c>
      <c r="F31" s="287">
        <v>0</v>
      </c>
      <c r="G31" s="287">
        <v>0</v>
      </c>
      <c r="H31" s="191" t="s">
        <v>1811</v>
      </c>
      <c r="J31" s="119"/>
      <c r="K31" s="119"/>
      <c r="L31" s="119"/>
    </row>
    <row r="32" spans="1:12" s="127" customFormat="1" x14ac:dyDescent="0.2">
      <c r="A32" s="146">
        <v>1131</v>
      </c>
      <c r="B32" s="127" t="s">
        <v>125</v>
      </c>
      <c r="C32" s="287">
        <v>0</v>
      </c>
      <c r="D32" s="287">
        <v>0</v>
      </c>
      <c r="E32" s="287">
        <v>0</v>
      </c>
      <c r="F32" s="287">
        <v>0</v>
      </c>
      <c r="G32" s="287">
        <v>0</v>
      </c>
      <c r="J32" s="119"/>
      <c r="K32" s="119"/>
      <c r="L32" s="119"/>
    </row>
    <row r="33" spans="1:12" s="127" customFormat="1" x14ac:dyDescent="0.2">
      <c r="A33" s="146">
        <v>1132</v>
      </c>
      <c r="B33" s="127" t="s">
        <v>126</v>
      </c>
      <c r="C33" s="287">
        <v>0</v>
      </c>
      <c r="D33" s="287">
        <v>0</v>
      </c>
      <c r="E33" s="287">
        <v>0</v>
      </c>
      <c r="F33" s="287">
        <v>0</v>
      </c>
      <c r="G33" s="287">
        <v>0</v>
      </c>
      <c r="J33" s="119"/>
      <c r="K33" s="119"/>
      <c r="L33" s="119"/>
    </row>
    <row r="34" spans="1:12" s="127" customFormat="1" x14ac:dyDescent="0.2">
      <c r="A34" s="146">
        <v>1133</v>
      </c>
      <c r="B34" s="127" t="s">
        <v>127</v>
      </c>
      <c r="C34" s="287">
        <v>0</v>
      </c>
      <c r="D34" s="287">
        <v>0</v>
      </c>
      <c r="E34" s="287">
        <v>0</v>
      </c>
      <c r="F34" s="287">
        <v>0</v>
      </c>
      <c r="G34" s="287">
        <v>0</v>
      </c>
      <c r="J34" s="119"/>
      <c r="K34" s="119"/>
      <c r="L34" s="119"/>
    </row>
    <row r="35" spans="1:12" s="127" customFormat="1" x14ac:dyDescent="0.2">
      <c r="A35" s="146">
        <v>1134</v>
      </c>
      <c r="B35" s="127" t="s">
        <v>128</v>
      </c>
      <c r="C35" s="287">
        <v>0</v>
      </c>
      <c r="D35" s="287">
        <v>0</v>
      </c>
      <c r="E35" s="287">
        <v>0</v>
      </c>
      <c r="F35" s="287">
        <v>0</v>
      </c>
      <c r="G35" s="287">
        <v>0</v>
      </c>
      <c r="J35" s="119"/>
      <c r="K35" s="119"/>
      <c r="L35" s="119"/>
    </row>
    <row r="36" spans="1:12" s="127" customFormat="1" x14ac:dyDescent="0.2">
      <c r="A36" s="146">
        <v>1139</v>
      </c>
      <c r="B36" s="127" t="s">
        <v>129</v>
      </c>
      <c r="C36" s="287">
        <v>0</v>
      </c>
      <c r="D36" s="287">
        <v>0</v>
      </c>
      <c r="E36" s="287">
        <v>0</v>
      </c>
      <c r="F36" s="287">
        <v>0</v>
      </c>
      <c r="G36" s="287">
        <v>0</v>
      </c>
      <c r="J36" s="119"/>
      <c r="K36" s="119"/>
      <c r="L36" s="119"/>
    </row>
    <row r="38" spans="1:12" x14ac:dyDescent="0.2">
      <c r="A38" s="40" t="s">
        <v>130</v>
      </c>
      <c r="B38" s="40"/>
      <c r="C38" s="40"/>
      <c r="D38" s="40"/>
      <c r="E38" s="40"/>
      <c r="F38" s="40"/>
      <c r="G38" s="40"/>
      <c r="H38" s="40"/>
    </row>
    <row r="39" spans="1:12" x14ac:dyDescent="0.2">
      <c r="A39" s="42" t="s">
        <v>103</v>
      </c>
      <c r="B39" s="42" t="s">
        <v>104</v>
      </c>
      <c r="C39" s="42" t="s">
        <v>105</v>
      </c>
      <c r="D39" s="42" t="s">
        <v>131</v>
      </c>
      <c r="E39" s="42" t="s">
        <v>132</v>
      </c>
      <c r="F39" s="42" t="s">
        <v>133</v>
      </c>
      <c r="G39" s="42" t="s">
        <v>134</v>
      </c>
      <c r="H39" s="42"/>
    </row>
    <row r="40" spans="1:12" x14ac:dyDescent="0.2">
      <c r="A40" s="43">
        <v>1140</v>
      </c>
      <c r="B40" s="41" t="s">
        <v>135</v>
      </c>
      <c r="C40" s="165">
        <v>0</v>
      </c>
    </row>
    <row r="41" spans="1:12" x14ac:dyDescent="0.2">
      <c r="A41" s="43">
        <v>1141</v>
      </c>
      <c r="B41" s="41" t="s">
        <v>136</v>
      </c>
      <c r="C41" s="165">
        <v>0</v>
      </c>
    </row>
    <row r="42" spans="1:12" x14ac:dyDescent="0.2">
      <c r="A42" s="43">
        <v>1142</v>
      </c>
      <c r="B42" s="41" t="s">
        <v>137</v>
      </c>
      <c r="C42" s="165">
        <v>0</v>
      </c>
    </row>
    <row r="43" spans="1:12" x14ac:dyDescent="0.2">
      <c r="A43" s="43">
        <v>1143</v>
      </c>
      <c r="B43" s="41" t="s">
        <v>138</v>
      </c>
      <c r="C43" s="165">
        <v>0</v>
      </c>
    </row>
    <row r="44" spans="1:12" x14ac:dyDescent="0.2">
      <c r="A44" s="43">
        <v>1144</v>
      </c>
      <c r="B44" s="41" t="s">
        <v>139</v>
      </c>
      <c r="C44" s="165">
        <v>0</v>
      </c>
    </row>
    <row r="45" spans="1:12" x14ac:dyDescent="0.2">
      <c r="A45" s="43">
        <v>1145</v>
      </c>
      <c r="B45" s="41" t="s">
        <v>140</v>
      </c>
      <c r="C45" s="165">
        <v>0</v>
      </c>
    </row>
    <row r="47" spans="1:12" x14ac:dyDescent="0.2">
      <c r="A47" s="40" t="s">
        <v>141</v>
      </c>
      <c r="B47" s="40"/>
      <c r="C47" s="40"/>
      <c r="D47" s="40"/>
      <c r="E47" s="40"/>
      <c r="F47" s="40"/>
      <c r="G47" s="40"/>
      <c r="H47" s="40"/>
    </row>
    <row r="48" spans="1:12" x14ac:dyDescent="0.2">
      <c r="A48" s="42" t="s">
        <v>103</v>
      </c>
      <c r="B48" s="42" t="s">
        <v>104</v>
      </c>
      <c r="C48" s="42" t="s">
        <v>105</v>
      </c>
      <c r="D48" s="42" t="s">
        <v>142</v>
      </c>
      <c r="E48" s="42" t="s">
        <v>143</v>
      </c>
      <c r="F48" s="42" t="s">
        <v>144</v>
      </c>
      <c r="G48" s="42"/>
      <c r="H48" s="42"/>
    </row>
    <row r="49" spans="1:12" s="127" customFormat="1" x14ac:dyDescent="0.2">
      <c r="A49" s="259">
        <v>1150</v>
      </c>
      <c r="B49" s="178" t="s">
        <v>145</v>
      </c>
      <c r="C49" s="286">
        <f>+C50</f>
        <v>909610.99000000011</v>
      </c>
      <c r="D49" s="178"/>
      <c r="E49" s="178"/>
      <c r="F49" s="178"/>
      <c r="G49" s="178"/>
      <c r="J49" s="119"/>
      <c r="K49" s="119"/>
      <c r="L49" s="119"/>
    </row>
    <row r="50" spans="1:12" s="127" customFormat="1" x14ac:dyDescent="0.2">
      <c r="A50" s="259">
        <v>1151</v>
      </c>
      <c r="B50" s="178" t="s">
        <v>146</v>
      </c>
      <c r="C50" s="286">
        <f>SUM(C51:C78)</f>
        <v>909610.99000000011</v>
      </c>
      <c r="D50" s="178"/>
      <c r="E50" s="178"/>
      <c r="F50" s="178"/>
      <c r="G50" s="178"/>
      <c r="J50" s="119"/>
      <c r="K50" s="119"/>
      <c r="L50" s="119"/>
    </row>
    <row r="51" spans="1:12" s="127" customFormat="1" x14ac:dyDescent="0.2">
      <c r="A51" s="146" t="s">
        <v>1812</v>
      </c>
      <c r="B51" s="127" t="s">
        <v>1813</v>
      </c>
      <c r="C51" s="287">
        <v>139944.4</v>
      </c>
      <c r="D51" s="146" t="s">
        <v>1814</v>
      </c>
      <c r="E51" s="127" t="s">
        <v>1815</v>
      </c>
      <c r="J51" s="119"/>
      <c r="K51" s="119"/>
      <c r="L51" s="119"/>
    </row>
    <row r="52" spans="1:12" s="127" customFormat="1" x14ac:dyDescent="0.2">
      <c r="A52" s="146" t="s">
        <v>1816</v>
      </c>
      <c r="B52" s="127" t="s">
        <v>1817</v>
      </c>
      <c r="C52" s="287">
        <v>60768.99</v>
      </c>
      <c r="D52" s="146" t="s">
        <v>1814</v>
      </c>
      <c r="E52" s="127" t="s">
        <v>1815</v>
      </c>
      <c r="J52" s="119"/>
      <c r="K52" s="119"/>
      <c r="L52" s="119"/>
    </row>
    <row r="53" spans="1:12" s="127" customFormat="1" x14ac:dyDescent="0.2">
      <c r="A53" s="146" t="s">
        <v>1818</v>
      </c>
      <c r="B53" s="127" t="s">
        <v>1819</v>
      </c>
      <c r="C53" s="287">
        <v>7741</v>
      </c>
      <c r="D53" s="146" t="s">
        <v>1814</v>
      </c>
      <c r="E53" s="127" t="s">
        <v>1815</v>
      </c>
      <c r="J53" s="119"/>
      <c r="K53" s="119"/>
      <c r="L53" s="119"/>
    </row>
    <row r="54" spans="1:12" s="127" customFormat="1" x14ac:dyDescent="0.2">
      <c r="A54" s="146" t="s">
        <v>1820</v>
      </c>
      <c r="B54" s="127" t="s">
        <v>1294</v>
      </c>
      <c r="C54" s="287">
        <v>21210.91</v>
      </c>
      <c r="D54" s="146" t="s">
        <v>1814</v>
      </c>
      <c r="E54" s="127" t="s">
        <v>1815</v>
      </c>
      <c r="J54" s="119"/>
      <c r="K54" s="119"/>
      <c r="L54" s="119"/>
    </row>
    <row r="55" spans="1:12" s="127" customFormat="1" x14ac:dyDescent="0.2">
      <c r="A55" s="146" t="s">
        <v>1821</v>
      </c>
      <c r="B55" s="127" t="s">
        <v>1296</v>
      </c>
      <c r="C55" s="287">
        <v>6628.93</v>
      </c>
      <c r="D55" s="146" t="s">
        <v>1814</v>
      </c>
      <c r="E55" s="127" t="s">
        <v>1815</v>
      </c>
      <c r="J55" s="119"/>
      <c r="K55" s="119"/>
      <c r="L55" s="119"/>
    </row>
    <row r="56" spans="1:12" s="127" customFormat="1" x14ac:dyDescent="0.2">
      <c r="A56" s="146" t="s">
        <v>1822</v>
      </c>
      <c r="B56" s="127" t="s">
        <v>1823</v>
      </c>
      <c r="C56" s="287">
        <v>2569.64</v>
      </c>
      <c r="D56" s="146" t="s">
        <v>1814</v>
      </c>
      <c r="E56" s="127" t="s">
        <v>1815</v>
      </c>
      <c r="J56" s="119"/>
      <c r="K56" s="119"/>
      <c r="L56" s="119"/>
    </row>
    <row r="57" spans="1:12" s="127" customFormat="1" x14ac:dyDescent="0.2">
      <c r="A57" s="146" t="s">
        <v>1824</v>
      </c>
      <c r="B57" s="127" t="s">
        <v>1825</v>
      </c>
      <c r="C57" s="287">
        <v>3489.66</v>
      </c>
      <c r="D57" s="146" t="s">
        <v>1814</v>
      </c>
      <c r="E57" s="127" t="s">
        <v>1815</v>
      </c>
      <c r="J57" s="119"/>
      <c r="K57" s="119"/>
      <c r="L57" s="119"/>
    </row>
    <row r="58" spans="1:12" s="127" customFormat="1" x14ac:dyDescent="0.2">
      <c r="A58" s="146" t="s">
        <v>1826</v>
      </c>
      <c r="B58" s="127" t="s">
        <v>1827</v>
      </c>
      <c r="C58" s="287">
        <v>965.07</v>
      </c>
      <c r="D58" s="146" t="s">
        <v>1814</v>
      </c>
      <c r="E58" s="127" t="s">
        <v>1815</v>
      </c>
      <c r="J58" s="119"/>
      <c r="K58" s="119"/>
      <c r="L58" s="119"/>
    </row>
    <row r="59" spans="1:12" s="127" customFormat="1" x14ac:dyDescent="0.2">
      <c r="A59" s="146" t="s">
        <v>1828</v>
      </c>
      <c r="B59" s="127" t="s">
        <v>1829</v>
      </c>
      <c r="C59" s="287">
        <v>1137.23</v>
      </c>
      <c r="D59" s="146" t="s">
        <v>1814</v>
      </c>
      <c r="E59" s="127" t="s">
        <v>1815</v>
      </c>
      <c r="J59" s="119"/>
      <c r="K59" s="119"/>
      <c r="L59" s="119"/>
    </row>
    <row r="60" spans="1:12" s="127" customFormat="1" x14ac:dyDescent="0.2">
      <c r="A60" s="146" t="s">
        <v>1830</v>
      </c>
      <c r="B60" s="127" t="s">
        <v>1831</v>
      </c>
      <c r="C60" s="287">
        <v>8907.6299999999992</v>
      </c>
      <c r="D60" s="146" t="s">
        <v>1814</v>
      </c>
      <c r="E60" s="127" t="s">
        <v>1815</v>
      </c>
      <c r="J60" s="119"/>
      <c r="K60" s="119"/>
      <c r="L60" s="119"/>
    </row>
    <row r="61" spans="1:12" s="127" customFormat="1" x14ac:dyDescent="0.2">
      <c r="A61" s="146" t="s">
        <v>1832</v>
      </c>
      <c r="B61" s="127" t="s">
        <v>1833</v>
      </c>
      <c r="C61" s="287">
        <v>55121.07</v>
      </c>
      <c r="D61" s="146" t="s">
        <v>1814</v>
      </c>
      <c r="E61" s="127" t="s">
        <v>1815</v>
      </c>
      <c r="J61" s="119"/>
      <c r="K61" s="119"/>
      <c r="L61" s="119"/>
    </row>
    <row r="62" spans="1:12" s="127" customFormat="1" x14ac:dyDescent="0.2">
      <c r="A62" s="146" t="s">
        <v>1834</v>
      </c>
      <c r="B62" s="127" t="s">
        <v>1835</v>
      </c>
      <c r="C62" s="287">
        <v>4889.1099999999997</v>
      </c>
      <c r="D62" s="146" t="s">
        <v>1814</v>
      </c>
      <c r="E62" s="127" t="s">
        <v>1815</v>
      </c>
      <c r="J62" s="119"/>
      <c r="K62" s="119"/>
      <c r="L62" s="119"/>
    </row>
    <row r="63" spans="1:12" s="127" customFormat="1" x14ac:dyDescent="0.2">
      <c r="A63" s="146" t="s">
        <v>1836</v>
      </c>
      <c r="B63" s="127" t="s">
        <v>1837</v>
      </c>
      <c r="C63" s="287">
        <v>4828.3</v>
      </c>
      <c r="D63" s="146" t="s">
        <v>1814</v>
      </c>
      <c r="E63" s="127" t="s">
        <v>1815</v>
      </c>
      <c r="J63" s="119"/>
      <c r="K63" s="119"/>
      <c r="L63" s="119"/>
    </row>
    <row r="64" spans="1:12" s="127" customFormat="1" x14ac:dyDescent="0.2">
      <c r="A64" s="146" t="s">
        <v>1838</v>
      </c>
      <c r="B64" s="127" t="s">
        <v>1839</v>
      </c>
      <c r="C64" s="287">
        <v>71540.399999999994</v>
      </c>
      <c r="D64" s="146" t="s">
        <v>1814</v>
      </c>
      <c r="E64" s="127" t="s">
        <v>1815</v>
      </c>
      <c r="J64" s="119"/>
      <c r="K64" s="119"/>
      <c r="L64" s="119"/>
    </row>
    <row r="65" spans="1:12" s="127" customFormat="1" x14ac:dyDescent="0.2">
      <c r="A65" s="146" t="s">
        <v>1840</v>
      </c>
      <c r="B65" s="127" t="s">
        <v>1841</v>
      </c>
      <c r="C65" s="287">
        <v>48063.8</v>
      </c>
      <c r="D65" s="146" t="s">
        <v>1814</v>
      </c>
      <c r="E65" s="127" t="s">
        <v>1815</v>
      </c>
      <c r="J65" s="119"/>
      <c r="K65" s="119"/>
      <c r="L65" s="119"/>
    </row>
    <row r="66" spans="1:12" s="127" customFormat="1" x14ac:dyDescent="0.2">
      <c r="A66" s="146" t="s">
        <v>1842</v>
      </c>
      <c r="B66" s="127" t="s">
        <v>1843</v>
      </c>
      <c r="C66" s="287">
        <v>2154.9499999999998</v>
      </c>
      <c r="D66" s="146" t="s">
        <v>1814</v>
      </c>
      <c r="E66" s="127" t="s">
        <v>1815</v>
      </c>
      <c r="J66" s="119"/>
      <c r="K66" s="119"/>
      <c r="L66" s="119"/>
    </row>
    <row r="67" spans="1:12" s="127" customFormat="1" x14ac:dyDescent="0.2">
      <c r="A67" s="146" t="s">
        <v>1844</v>
      </c>
      <c r="B67" s="127" t="s">
        <v>1845</v>
      </c>
      <c r="C67" s="287">
        <v>21539.82</v>
      </c>
      <c r="D67" s="146" t="s">
        <v>1814</v>
      </c>
      <c r="E67" s="127" t="s">
        <v>1815</v>
      </c>
      <c r="J67" s="119"/>
      <c r="K67" s="119"/>
      <c r="L67" s="119"/>
    </row>
    <row r="68" spans="1:12" s="127" customFormat="1" x14ac:dyDescent="0.2">
      <c r="A68" s="146" t="s">
        <v>1846</v>
      </c>
      <c r="B68" s="127" t="s">
        <v>1847</v>
      </c>
      <c r="C68" s="287">
        <v>17112.97</v>
      </c>
      <c r="D68" s="146" t="s">
        <v>1814</v>
      </c>
      <c r="E68" s="127" t="s">
        <v>1815</v>
      </c>
      <c r="J68" s="119"/>
      <c r="K68" s="119"/>
      <c r="L68" s="119"/>
    </row>
    <row r="69" spans="1:12" s="127" customFormat="1" x14ac:dyDescent="0.2">
      <c r="A69" s="146" t="s">
        <v>1848</v>
      </c>
      <c r="B69" s="127" t="s">
        <v>1849</v>
      </c>
      <c r="C69" s="287">
        <v>3269.1</v>
      </c>
      <c r="D69" s="146" t="s">
        <v>1814</v>
      </c>
      <c r="E69" s="127" t="s">
        <v>1815</v>
      </c>
      <c r="J69" s="119"/>
      <c r="K69" s="119"/>
      <c r="L69" s="119"/>
    </row>
    <row r="70" spans="1:12" s="127" customFormat="1" x14ac:dyDescent="0.2">
      <c r="A70" s="146" t="s">
        <v>1850</v>
      </c>
      <c r="B70" s="127" t="s">
        <v>1851</v>
      </c>
      <c r="C70" s="287">
        <v>293613.58</v>
      </c>
      <c r="D70" s="146" t="s">
        <v>1814</v>
      </c>
      <c r="E70" s="127" t="s">
        <v>1815</v>
      </c>
      <c r="J70" s="119"/>
      <c r="K70" s="119"/>
      <c r="L70" s="119"/>
    </row>
    <row r="71" spans="1:12" s="127" customFormat="1" x14ac:dyDescent="0.2">
      <c r="A71" s="146" t="s">
        <v>1852</v>
      </c>
      <c r="B71" s="127" t="s">
        <v>1853</v>
      </c>
      <c r="C71" s="287">
        <v>75442.7</v>
      </c>
      <c r="D71" s="146" t="s">
        <v>1814</v>
      </c>
      <c r="E71" s="127" t="s">
        <v>1815</v>
      </c>
      <c r="J71" s="119"/>
      <c r="K71" s="119"/>
      <c r="L71" s="119"/>
    </row>
    <row r="72" spans="1:12" s="127" customFormat="1" x14ac:dyDescent="0.2">
      <c r="A72" s="146" t="s">
        <v>1854</v>
      </c>
      <c r="B72" s="127" t="s">
        <v>1855</v>
      </c>
      <c r="C72" s="287">
        <v>69.81</v>
      </c>
      <c r="D72" s="146" t="s">
        <v>1814</v>
      </c>
      <c r="E72" s="127" t="s">
        <v>1815</v>
      </c>
      <c r="J72" s="119"/>
      <c r="K72" s="119"/>
      <c r="L72" s="119"/>
    </row>
    <row r="73" spans="1:12" s="127" customFormat="1" x14ac:dyDescent="0.2">
      <c r="A73" s="146" t="s">
        <v>1856</v>
      </c>
      <c r="B73" s="127" t="s">
        <v>1857</v>
      </c>
      <c r="C73" s="287">
        <v>306.02</v>
      </c>
      <c r="D73" s="146" t="s">
        <v>1814</v>
      </c>
      <c r="E73" s="127" t="s">
        <v>1815</v>
      </c>
      <c r="J73" s="119"/>
      <c r="K73" s="119"/>
      <c r="L73" s="119"/>
    </row>
    <row r="74" spans="1:12" s="127" customFormat="1" x14ac:dyDescent="0.2">
      <c r="A74" s="146" t="s">
        <v>1858</v>
      </c>
      <c r="B74" s="127" t="s">
        <v>1859</v>
      </c>
      <c r="C74" s="287">
        <v>12478.51</v>
      </c>
      <c r="D74" s="146" t="s">
        <v>1814</v>
      </c>
      <c r="E74" s="127" t="s">
        <v>1815</v>
      </c>
      <c r="J74" s="119"/>
      <c r="K74" s="119"/>
      <c r="L74" s="119"/>
    </row>
    <row r="75" spans="1:12" s="127" customFormat="1" x14ac:dyDescent="0.2">
      <c r="A75" s="146" t="s">
        <v>1860</v>
      </c>
      <c r="B75" s="127" t="s">
        <v>1304</v>
      </c>
      <c r="C75" s="287">
        <v>30286.720000000001</v>
      </c>
      <c r="D75" s="146" t="s">
        <v>1814</v>
      </c>
      <c r="E75" s="127" t="s">
        <v>1815</v>
      </c>
      <c r="J75" s="119"/>
      <c r="K75" s="119"/>
      <c r="L75" s="119"/>
    </row>
    <row r="76" spans="1:12" s="127" customFormat="1" x14ac:dyDescent="0.2">
      <c r="A76" s="146" t="s">
        <v>1861</v>
      </c>
      <c r="B76" s="127" t="s">
        <v>1306</v>
      </c>
      <c r="C76" s="287">
        <v>5954.92</v>
      </c>
      <c r="D76" s="146" t="s">
        <v>1814</v>
      </c>
      <c r="E76" s="127" t="s">
        <v>1815</v>
      </c>
      <c r="J76" s="119"/>
      <c r="K76" s="119"/>
      <c r="L76" s="119"/>
    </row>
    <row r="77" spans="1:12" s="127" customFormat="1" x14ac:dyDescent="0.2">
      <c r="A77" s="146" t="s">
        <v>1862</v>
      </c>
      <c r="B77" s="127" t="s">
        <v>1308</v>
      </c>
      <c r="C77" s="287">
        <v>972.42</v>
      </c>
      <c r="D77" s="146" t="s">
        <v>1814</v>
      </c>
      <c r="E77" s="127" t="s">
        <v>1815</v>
      </c>
      <c r="J77" s="119"/>
      <c r="K77" s="119"/>
      <c r="L77" s="119"/>
    </row>
    <row r="78" spans="1:12" s="127" customFormat="1" x14ac:dyDescent="0.2">
      <c r="A78" s="146" t="s">
        <v>1863</v>
      </c>
      <c r="B78" s="127" t="s">
        <v>1864</v>
      </c>
      <c r="C78" s="287">
        <v>8603.33</v>
      </c>
      <c r="D78" s="146" t="s">
        <v>1814</v>
      </c>
      <c r="E78" s="127" t="s">
        <v>1815</v>
      </c>
      <c r="J78" s="119"/>
      <c r="K78" s="119"/>
      <c r="L78" s="119"/>
    </row>
    <row r="80" spans="1:12" x14ac:dyDescent="0.2">
      <c r="A80" s="40" t="s">
        <v>147</v>
      </c>
      <c r="B80" s="40"/>
      <c r="C80" s="40"/>
      <c r="D80" s="40"/>
      <c r="E80" s="40"/>
      <c r="F80" s="40"/>
      <c r="G80" s="40"/>
      <c r="H80" s="40"/>
    </row>
    <row r="81" spans="1:17" x14ac:dyDescent="0.2">
      <c r="A81" s="42" t="s">
        <v>103</v>
      </c>
      <c r="B81" s="42" t="s">
        <v>104</v>
      </c>
      <c r="C81" s="42" t="s">
        <v>105</v>
      </c>
      <c r="D81" s="42" t="s">
        <v>106</v>
      </c>
      <c r="E81" s="42" t="s">
        <v>120</v>
      </c>
      <c r="F81" s="42"/>
      <c r="G81" s="42"/>
      <c r="H81" s="42"/>
    </row>
    <row r="82" spans="1:17" x14ac:dyDescent="0.2">
      <c r="A82" s="43">
        <v>1213</v>
      </c>
      <c r="B82" s="41" t="s">
        <v>148</v>
      </c>
      <c r="C82" s="165">
        <v>0</v>
      </c>
    </row>
    <row r="84" spans="1:17" x14ac:dyDescent="0.2">
      <c r="A84" s="40" t="s">
        <v>149</v>
      </c>
      <c r="B84" s="40"/>
      <c r="C84" s="40"/>
      <c r="D84" s="40"/>
      <c r="E84" s="40"/>
      <c r="F84" s="40"/>
      <c r="G84" s="40"/>
      <c r="H84" s="40"/>
    </row>
    <row r="85" spans="1:17" x14ac:dyDescent="0.2">
      <c r="A85" s="42" t="s">
        <v>103</v>
      </c>
      <c r="B85" s="42" t="s">
        <v>104</v>
      </c>
      <c r="C85" s="42" t="s">
        <v>105</v>
      </c>
      <c r="D85" s="42"/>
      <c r="E85" s="42"/>
      <c r="F85" s="42"/>
      <c r="G85" s="42"/>
      <c r="H85" s="42"/>
    </row>
    <row r="86" spans="1:17" x14ac:dyDescent="0.2">
      <c r="A86" s="43">
        <v>1214</v>
      </c>
      <c r="B86" s="41" t="s">
        <v>150</v>
      </c>
      <c r="C86" s="165">
        <v>0</v>
      </c>
    </row>
    <row r="88" spans="1:17" x14ac:dyDescent="0.2">
      <c r="A88" s="40" t="s">
        <v>151</v>
      </c>
      <c r="B88" s="40"/>
      <c r="C88" s="40"/>
      <c r="D88" s="40"/>
      <c r="E88" s="40"/>
      <c r="F88" s="40"/>
      <c r="G88" s="40"/>
      <c r="H88" s="40"/>
    </row>
    <row r="89" spans="1:17" x14ac:dyDescent="0.2">
      <c r="A89" s="42" t="s">
        <v>103</v>
      </c>
      <c r="B89" s="42" t="s">
        <v>104</v>
      </c>
      <c r="C89" s="42" t="s">
        <v>105</v>
      </c>
      <c r="D89" s="42" t="s">
        <v>152</v>
      </c>
      <c r="E89" s="42" t="s">
        <v>153</v>
      </c>
      <c r="F89" s="42" t="s">
        <v>142</v>
      </c>
      <c r="G89" s="42" t="s">
        <v>154</v>
      </c>
      <c r="H89" s="42" t="s">
        <v>155</v>
      </c>
      <c r="I89" s="127"/>
      <c r="J89" s="119"/>
      <c r="K89" s="119"/>
      <c r="L89" s="119"/>
      <c r="M89" s="127"/>
      <c r="N89" s="127"/>
      <c r="O89" s="127"/>
      <c r="P89" s="127"/>
      <c r="Q89" s="127"/>
    </row>
    <row r="90" spans="1:17" s="127" customFormat="1" x14ac:dyDescent="0.2">
      <c r="A90" s="259">
        <v>1230</v>
      </c>
      <c r="B90" s="178" t="s">
        <v>156</v>
      </c>
      <c r="C90" s="286">
        <f>+C91+C92+C93+C94+C95+C100+C101</f>
        <v>296080.78999999998</v>
      </c>
      <c r="D90" s="286">
        <f t="shared" ref="D90:E90" si="5">+D91+D92+D93+D94+D95+D100+D101</f>
        <v>0</v>
      </c>
      <c r="E90" s="286">
        <f t="shared" si="5"/>
        <v>0</v>
      </c>
      <c r="F90" s="178"/>
      <c r="G90" s="178"/>
      <c r="J90" s="119"/>
      <c r="K90" s="119"/>
      <c r="L90" s="119"/>
    </row>
    <row r="91" spans="1:17" s="127" customFormat="1" x14ac:dyDescent="0.2">
      <c r="A91" s="146">
        <v>1231</v>
      </c>
      <c r="B91" s="127" t="s">
        <v>157</v>
      </c>
      <c r="C91" s="287">
        <v>0</v>
      </c>
      <c r="D91" s="287">
        <v>0</v>
      </c>
      <c r="E91" s="287">
        <v>0</v>
      </c>
      <c r="J91" s="119"/>
      <c r="K91" s="119"/>
      <c r="L91" s="119"/>
    </row>
    <row r="92" spans="1:17" s="127" customFormat="1" x14ac:dyDescent="0.2">
      <c r="A92" s="146">
        <v>1232</v>
      </c>
      <c r="B92" s="127" t="s">
        <v>158</v>
      </c>
      <c r="C92" s="287">
        <v>0</v>
      </c>
      <c r="D92" s="287">
        <v>0</v>
      </c>
      <c r="E92" s="287">
        <v>0</v>
      </c>
      <c r="J92" s="119"/>
      <c r="K92" s="119"/>
      <c r="L92" s="119"/>
    </row>
    <row r="93" spans="1:17" s="127" customFormat="1" x14ac:dyDescent="0.2">
      <c r="A93" s="146">
        <v>1233</v>
      </c>
      <c r="B93" s="127" t="s">
        <v>159</v>
      </c>
      <c r="C93" s="287">
        <v>0</v>
      </c>
      <c r="D93" s="287">
        <v>0</v>
      </c>
      <c r="E93" s="287">
        <v>0</v>
      </c>
      <c r="J93" s="119"/>
      <c r="K93" s="119"/>
      <c r="L93" s="119"/>
    </row>
    <row r="94" spans="1:17" s="127" customFormat="1" x14ac:dyDescent="0.2">
      <c r="A94" s="146">
        <v>1234</v>
      </c>
      <c r="B94" s="127" t="s">
        <v>160</v>
      </c>
      <c r="C94" s="287">
        <v>0</v>
      </c>
      <c r="D94" s="287">
        <v>0</v>
      </c>
      <c r="E94" s="287">
        <v>0</v>
      </c>
      <c r="J94" s="119"/>
      <c r="K94" s="119"/>
      <c r="L94" s="119"/>
    </row>
    <row r="95" spans="1:17" s="127" customFormat="1" x14ac:dyDescent="0.2">
      <c r="A95" s="146">
        <v>1235</v>
      </c>
      <c r="B95" s="127" t="s">
        <v>161</v>
      </c>
      <c r="C95" s="287">
        <f>+C96</f>
        <v>296080.78999999998</v>
      </c>
      <c r="D95" s="287">
        <f t="shared" ref="D95:E98" si="6">+D96</f>
        <v>0</v>
      </c>
      <c r="E95" s="287">
        <f t="shared" si="6"/>
        <v>0</v>
      </c>
      <c r="J95" s="119"/>
      <c r="K95" s="119"/>
      <c r="L95" s="119"/>
    </row>
    <row r="96" spans="1:17" s="127" customFormat="1" x14ac:dyDescent="0.2">
      <c r="A96" s="259" t="s">
        <v>1865</v>
      </c>
      <c r="B96" s="178" t="s">
        <v>1866</v>
      </c>
      <c r="C96" s="286">
        <f>+C97</f>
        <v>296080.78999999998</v>
      </c>
      <c r="D96" s="286">
        <f t="shared" si="6"/>
        <v>0</v>
      </c>
      <c r="E96" s="286">
        <f t="shared" si="6"/>
        <v>0</v>
      </c>
      <c r="F96" s="178"/>
      <c r="G96" s="178"/>
      <c r="J96" s="119"/>
      <c r="K96" s="119"/>
      <c r="L96" s="119"/>
    </row>
    <row r="97" spans="1:17" s="127" customFormat="1" x14ac:dyDescent="0.2">
      <c r="A97" s="259" t="s">
        <v>1867</v>
      </c>
      <c r="B97" s="178" t="s">
        <v>1868</v>
      </c>
      <c r="C97" s="286">
        <f>+C98</f>
        <v>296080.78999999998</v>
      </c>
      <c r="D97" s="286">
        <f t="shared" si="6"/>
        <v>0</v>
      </c>
      <c r="E97" s="286">
        <f t="shared" si="6"/>
        <v>0</v>
      </c>
      <c r="F97" s="178"/>
      <c r="G97" s="178"/>
      <c r="J97" s="119"/>
      <c r="K97" s="119"/>
      <c r="L97" s="119"/>
    </row>
    <row r="98" spans="1:17" s="127" customFormat="1" x14ac:dyDescent="0.2">
      <c r="A98" s="259" t="s">
        <v>1869</v>
      </c>
      <c r="B98" s="178" t="s">
        <v>1870</v>
      </c>
      <c r="C98" s="286">
        <f>+C99</f>
        <v>296080.78999999998</v>
      </c>
      <c r="D98" s="286">
        <f t="shared" si="6"/>
        <v>0</v>
      </c>
      <c r="E98" s="286">
        <f t="shared" si="6"/>
        <v>0</v>
      </c>
      <c r="F98" s="178"/>
      <c r="G98" s="178"/>
      <c r="J98" s="119"/>
      <c r="K98" s="119"/>
      <c r="L98" s="119"/>
    </row>
    <row r="99" spans="1:17" s="127" customFormat="1" x14ac:dyDescent="0.2">
      <c r="A99" s="146" t="s">
        <v>1871</v>
      </c>
      <c r="B99" s="127" t="s">
        <v>1870</v>
      </c>
      <c r="C99" s="287">
        <v>296080.78999999998</v>
      </c>
      <c r="D99" s="287"/>
      <c r="E99" s="287"/>
      <c r="F99" s="127" t="s">
        <v>930</v>
      </c>
      <c r="J99" s="119"/>
      <c r="K99" s="119"/>
      <c r="L99" s="119"/>
    </row>
    <row r="100" spans="1:17" s="127" customFormat="1" x14ac:dyDescent="0.2">
      <c r="A100" s="146">
        <v>1236</v>
      </c>
      <c r="B100" s="127" t="s">
        <v>162</v>
      </c>
      <c r="C100" s="287">
        <v>0</v>
      </c>
      <c r="D100" s="287">
        <v>0</v>
      </c>
      <c r="E100" s="287">
        <v>0</v>
      </c>
      <c r="J100" s="119"/>
      <c r="K100" s="119"/>
      <c r="L100" s="119"/>
      <c r="O100" s="240"/>
      <c r="Q100" s="119"/>
    </row>
    <row r="101" spans="1:17" s="127" customFormat="1" x14ac:dyDescent="0.2">
      <c r="A101" s="146">
        <v>1239</v>
      </c>
      <c r="B101" s="127" t="s">
        <v>163</v>
      </c>
      <c r="C101" s="287">
        <v>0</v>
      </c>
      <c r="D101" s="287">
        <v>0</v>
      </c>
      <c r="E101" s="287">
        <v>0</v>
      </c>
      <c r="J101" s="119"/>
      <c r="K101" s="119"/>
      <c r="L101" s="119"/>
    </row>
    <row r="102" spans="1:17" s="127" customFormat="1" x14ac:dyDescent="0.2">
      <c r="A102" s="259">
        <v>1240</v>
      </c>
      <c r="B102" s="178" t="s">
        <v>164</v>
      </c>
      <c r="C102" s="286">
        <f>+C103+C108+C113+C116+C120+C123+C129+C130</f>
        <v>8473481.6399999987</v>
      </c>
      <c r="D102" s="286">
        <f t="shared" ref="D102:E102" si="7">+D103+D108+D113+D116+D120+D123+D129+D130</f>
        <v>613545.59994890029</v>
      </c>
      <c r="E102" s="286">
        <f t="shared" si="7"/>
        <v>4789243.6576230405</v>
      </c>
      <c r="F102" s="178"/>
      <c r="G102" s="178"/>
      <c r="I102" s="119"/>
      <c r="J102" s="241"/>
      <c r="K102" s="242"/>
      <c r="L102" s="241"/>
      <c r="M102" s="119"/>
      <c r="N102" s="119"/>
    </row>
    <row r="103" spans="1:17" s="127" customFormat="1" x14ac:dyDescent="0.2">
      <c r="A103" s="259">
        <v>1241</v>
      </c>
      <c r="B103" s="178" t="s">
        <v>165</v>
      </c>
      <c r="C103" s="286">
        <f>SUM(C104:C107)</f>
        <v>3123247.3499999996</v>
      </c>
      <c r="D103" s="286">
        <f t="shared" ref="D103:E103" si="8">SUM(D104:D107)</f>
        <v>146431.48154471884</v>
      </c>
      <c r="E103" s="286">
        <f t="shared" si="8"/>
        <v>1081704.8242447213</v>
      </c>
      <c r="F103" s="178"/>
      <c r="G103" s="178"/>
      <c r="I103" s="119"/>
      <c r="J103" s="241"/>
      <c r="K103" s="242"/>
      <c r="L103" s="241"/>
      <c r="M103" s="119"/>
      <c r="N103" s="119"/>
    </row>
    <row r="104" spans="1:17" s="127" customFormat="1" x14ac:dyDescent="0.2">
      <c r="A104" s="146" t="s">
        <v>1872</v>
      </c>
      <c r="B104" s="127" t="s">
        <v>1873</v>
      </c>
      <c r="C104" s="296">
        <v>1164314.1299999999</v>
      </c>
      <c r="D104" s="287">
        <v>41467.818813703285</v>
      </c>
      <c r="E104" s="287">
        <v>305906.05614703911</v>
      </c>
      <c r="F104" s="127" t="s">
        <v>930</v>
      </c>
      <c r="G104" s="217">
        <v>0.1</v>
      </c>
      <c r="I104" s="119"/>
      <c r="J104" s="241"/>
      <c r="K104" s="242"/>
      <c r="L104" s="241"/>
      <c r="M104" s="119"/>
      <c r="N104" s="119"/>
      <c r="Q104" s="119"/>
    </row>
    <row r="105" spans="1:17" s="127" customFormat="1" x14ac:dyDescent="0.2">
      <c r="A105" s="146" t="s">
        <v>1874</v>
      </c>
      <c r="B105" s="127" t="s">
        <v>1875</v>
      </c>
      <c r="C105" s="296">
        <v>1487</v>
      </c>
      <c r="D105" s="287">
        <v>0</v>
      </c>
      <c r="E105" s="287">
        <v>1487</v>
      </c>
      <c r="F105" s="127" t="s">
        <v>930</v>
      </c>
      <c r="G105" s="217">
        <v>0.1</v>
      </c>
      <c r="I105" s="119"/>
      <c r="J105" s="241"/>
      <c r="K105" s="242"/>
      <c r="L105" s="241"/>
      <c r="M105" s="119"/>
      <c r="N105" s="119"/>
      <c r="Q105" s="119"/>
    </row>
    <row r="106" spans="1:17" s="127" customFormat="1" x14ac:dyDescent="0.2">
      <c r="A106" s="146" t="s">
        <v>1876</v>
      </c>
      <c r="B106" s="127" t="s">
        <v>1877</v>
      </c>
      <c r="C106" s="296">
        <v>404034.09</v>
      </c>
      <c r="D106" s="287">
        <v>30055.955142777646</v>
      </c>
      <c r="E106" s="287">
        <v>221721.30014277762</v>
      </c>
      <c r="F106" s="127" t="s">
        <v>930</v>
      </c>
      <c r="G106" s="217">
        <v>0.1</v>
      </c>
      <c r="I106" s="119"/>
      <c r="J106" s="241"/>
      <c r="K106" s="242"/>
      <c r="L106" s="241"/>
      <c r="M106" s="119"/>
      <c r="N106" s="119"/>
      <c r="Q106" s="119"/>
    </row>
    <row r="107" spans="1:17" s="127" customFormat="1" x14ac:dyDescent="0.2">
      <c r="A107" s="146" t="s">
        <v>1878</v>
      </c>
      <c r="B107" s="127" t="s">
        <v>1879</v>
      </c>
      <c r="C107" s="296">
        <v>1553412.13</v>
      </c>
      <c r="D107" s="287">
        <v>74907.707588237914</v>
      </c>
      <c r="E107" s="287">
        <v>552590.46795490454</v>
      </c>
      <c r="F107" s="127" t="s">
        <v>930</v>
      </c>
      <c r="G107" s="217">
        <v>0.1</v>
      </c>
      <c r="I107" s="119"/>
      <c r="J107" s="241"/>
      <c r="K107" s="242"/>
      <c r="L107" s="241"/>
      <c r="M107" s="119"/>
      <c r="N107" s="119"/>
      <c r="Q107" s="119"/>
    </row>
    <row r="108" spans="1:17" s="127" customFormat="1" x14ac:dyDescent="0.2">
      <c r="A108" s="259">
        <v>1242</v>
      </c>
      <c r="B108" s="178" t="s">
        <v>166</v>
      </c>
      <c r="C108" s="319">
        <f>+C109</f>
        <v>166370.85</v>
      </c>
      <c r="D108" s="286">
        <f t="shared" ref="D108:E108" si="9">+D109</f>
        <v>7984.7510086585307</v>
      </c>
      <c r="E108" s="286">
        <f t="shared" si="9"/>
        <v>60654.964758658527</v>
      </c>
      <c r="F108" s="190"/>
      <c r="G108" s="178"/>
      <c r="I108" s="119"/>
      <c r="J108" s="241"/>
      <c r="K108" s="242"/>
      <c r="L108" s="241"/>
      <c r="M108" s="119"/>
      <c r="N108" s="119"/>
    </row>
    <row r="109" spans="1:17" s="127" customFormat="1" x14ac:dyDescent="0.2">
      <c r="A109" s="259" t="s">
        <v>1880</v>
      </c>
      <c r="B109" s="178" t="s">
        <v>1635</v>
      </c>
      <c r="C109" s="319">
        <f>SUM(C110:C112)</f>
        <v>166370.85</v>
      </c>
      <c r="D109" s="286">
        <f t="shared" ref="D109:E109" si="10">SUM(D110:D112)</f>
        <v>7984.7510086585307</v>
      </c>
      <c r="E109" s="286">
        <f t="shared" si="10"/>
        <v>60654.964758658527</v>
      </c>
      <c r="F109" s="178"/>
      <c r="G109" s="178"/>
      <c r="I109" s="119"/>
      <c r="J109" s="241"/>
      <c r="K109" s="242"/>
      <c r="L109" s="241"/>
      <c r="M109" s="119"/>
      <c r="N109" s="119"/>
    </row>
    <row r="110" spans="1:17" s="127" customFormat="1" x14ac:dyDescent="0.2">
      <c r="A110" s="146" t="s">
        <v>1881</v>
      </c>
      <c r="B110" s="127" t="s">
        <v>1635</v>
      </c>
      <c r="C110" s="296">
        <v>161084.13</v>
      </c>
      <c r="D110" s="287">
        <v>7877.9178207980895</v>
      </c>
      <c r="E110" s="287">
        <v>58115.011595798089</v>
      </c>
      <c r="F110" s="127" t="s">
        <v>930</v>
      </c>
      <c r="G110" s="217">
        <v>0.1</v>
      </c>
      <c r="I110" s="119"/>
      <c r="J110" s="241"/>
      <c r="K110" s="242"/>
      <c r="L110" s="241"/>
      <c r="M110" s="119"/>
      <c r="N110" s="119"/>
      <c r="Q110" s="119"/>
    </row>
    <row r="111" spans="1:17" s="127" customFormat="1" x14ac:dyDescent="0.2">
      <c r="A111" s="146" t="s">
        <v>1882</v>
      </c>
      <c r="B111" s="127" t="s">
        <v>1639</v>
      </c>
      <c r="C111" s="296">
        <v>3534.87</v>
      </c>
      <c r="D111" s="287">
        <v>106.83318786044107</v>
      </c>
      <c r="E111" s="287">
        <v>788.10316286044133</v>
      </c>
      <c r="F111" s="127" t="s">
        <v>930</v>
      </c>
      <c r="G111" s="217">
        <v>0.1</v>
      </c>
      <c r="I111" s="119"/>
      <c r="J111" s="241"/>
      <c r="K111" s="242"/>
      <c r="L111" s="241"/>
      <c r="M111" s="119"/>
      <c r="N111" s="119"/>
      <c r="Q111" s="119"/>
    </row>
    <row r="112" spans="1:17" s="127" customFormat="1" x14ac:dyDescent="0.2">
      <c r="A112" s="146" t="s">
        <v>1883</v>
      </c>
      <c r="B112" s="127" t="s">
        <v>1884</v>
      </c>
      <c r="C112" s="296">
        <v>1751.85</v>
      </c>
      <c r="D112" s="287">
        <v>0</v>
      </c>
      <c r="E112" s="287">
        <v>1751.85</v>
      </c>
      <c r="F112" s="127" t="s">
        <v>930</v>
      </c>
      <c r="G112" s="217">
        <v>0.1</v>
      </c>
      <c r="I112" s="119"/>
      <c r="J112" s="241"/>
      <c r="K112" s="242"/>
      <c r="L112" s="241"/>
      <c r="M112" s="119"/>
      <c r="N112" s="119"/>
      <c r="Q112" s="119"/>
    </row>
    <row r="113" spans="1:17" s="127" customFormat="1" x14ac:dyDescent="0.2">
      <c r="A113" s="259">
        <v>1243</v>
      </c>
      <c r="B113" s="178" t="s">
        <v>167</v>
      </c>
      <c r="C113" s="319">
        <f>+C114</f>
        <v>5108.1400000000003</v>
      </c>
      <c r="D113" s="286">
        <f t="shared" ref="D113:E114" si="11">+D114</f>
        <v>0</v>
      </c>
      <c r="E113" s="286">
        <f t="shared" si="11"/>
        <v>5108.1379999999999</v>
      </c>
      <c r="F113" s="178"/>
      <c r="G113" s="178"/>
      <c r="I113" s="119"/>
      <c r="J113" s="241"/>
      <c r="K113" s="242"/>
      <c r="L113" s="241"/>
      <c r="M113" s="119"/>
      <c r="N113" s="119"/>
    </row>
    <row r="114" spans="1:17" s="127" customFormat="1" x14ac:dyDescent="0.2">
      <c r="A114" s="259" t="s">
        <v>1885</v>
      </c>
      <c r="B114" s="178" t="s">
        <v>1641</v>
      </c>
      <c r="C114" s="319">
        <f>+C115</f>
        <v>5108.1400000000003</v>
      </c>
      <c r="D114" s="286">
        <f t="shared" si="11"/>
        <v>0</v>
      </c>
      <c r="E114" s="286">
        <f t="shared" si="11"/>
        <v>5108.1379999999999</v>
      </c>
      <c r="F114" s="178"/>
      <c r="G114" s="178"/>
      <c r="I114" s="119"/>
      <c r="J114" s="241"/>
      <c r="K114" s="242"/>
      <c r="L114" s="241"/>
      <c r="M114" s="119"/>
      <c r="N114" s="119"/>
    </row>
    <row r="115" spans="1:17" s="127" customFormat="1" x14ac:dyDescent="0.2">
      <c r="A115" s="146" t="s">
        <v>1886</v>
      </c>
      <c r="B115" s="127" t="s">
        <v>1641</v>
      </c>
      <c r="C115" s="296">
        <v>5108.1400000000003</v>
      </c>
      <c r="D115" s="287">
        <v>0</v>
      </c>
      <c r="E115" s="287">
        <v>5108.1379999999999</v>
      </c>
      <c r="F115" s="127" t="s">
        <v>930</v>
      </c>
      <c r="G115" s="217">
        <v>0.1</v>
      </c>
      <c r="I115" s="119"/>
      <c r="J115" s="241"/>
      <c r="K115" s="242"/>
      <c r="L115" s="241"/>
      <c r="M115" s="119"/>
      <c r="N115" s="119"/>
      <c r="Q115" s="119"/>
    </row>
    <row r="116" spans="1:17" s="127" customFormat="1" x14ac:dyDescent="0.2">
      <c r="A116" s="259">
        <v>1244</v>
      </c>
      <c r="B116" s="178" t="s">
        <v>168</v>
      </c>
      <c r="C116" s="319">
        <f>SUM(C117:C119)</f>
        <v>4521956.92</v>
      </c>
      <c r="D116" s="286">
        <f t="shared" ref="D116:E116" si="12">SUM(D117:D119)</f>
        <v>417648.14415614266</v>
      </c>
      <c r="E116" s="286">
        <f t="shared" si="12"/>
        <v>3335589.7906848779</v>
      </c>
      <c r="F116" s="178"/>
      <c r="G116" s="178"/>
      <c r="I116" s="119"/>
      <c r="J116" s="241"/>
      <c r="K116" s="242"/>
      <c r="L116" s="241"/>
      <c r="M116" s="119"/>
      <c r="N116" s="119"/>
      <c r="Q116" s="119"/>
    </row>
    <row r="117" spans="1:17" s="127" customFormat="1" x14ac:dyDescent="0.2">
      <c r="A117" s="146" t="s">
        <v>1887</v>
      </c>
      <c r="B117" s="127" t="s">
        <v>1888</v>
      </c>
      <c r="C117" s="296">
        <v>4070026.56</v>
      </c>
      <c r="D117" s="287">
        <v>411975.59525144263</v>
      </c>
      <c r="E117" s="287">
        <v>3039123.6669181092</v>
      </c>
      <c r="F117" s="127" t="s">
        <v>930</v>
      </c>
      <c r="G117" s="217">
        <v>0.2</v>
      </c>
      <c r="I117" s="119"/>
      <c r="J117" s="241"/>
      <c r="K117" s="242"/>
      <c r="L117" s="241"/>
      <c r="M117" s="119"/>
      <c r="N117" s="119"/>
      <c r="Q117" s="119"/>
    </row>
    <row r="118" spans="1:17" s="127" customFormat="1" x14ac:dyDescent="0.2">
      <c r="A118" s="146" t="s">
        <v>1889</v>
      </c>
      <c r="B118" s="127" t="s">
        <v>1890</v>
      </c>
      <c r="C118" s="296">
        <v>254620.01</v>
      </c>
      <c r="D118" s="287">
        <v>0</v>
      </c>
      <c r="E118" s="287">
        <v>254620.01</v>
      </c>
      <c r="F118" s="127" t="s">
        <v>930</v>
      </c>
      <c r="G118" s="217">
        <v>0.2</v>
      </c>
      <c r="I118" s="119"/>
      <c r="J118" s="241"/>
      <c r="K118" s="242"/>
      <c r="L118" s="241"/>
      <c r="M118" s="119"/>
      <c r="N118" s="119"/>
      <c r="Q118" s="119"/>
    </row>
    <row r="119" spans="1:17" s="127" customFormat="1" x14ac:dyDescent="0.2">
      <c r="A119" s="146" t="s">
        <v>1891</v>
      </c>
      <c r="B119" s="127" t="s">
        <v>1892</v>
      </c>
      <c r="C119" s="296">
        <v>197310.35</v>
      </c>
      <c r="D119" s="287">
        <v>5672.5489047000265</v>
      </c>
      <c r="E119" s="287">
        <v>41846.113766768998</v>
      </c>
      <c r="F119" s="127" t="s">
        <v>930</v>
      </c>
      <c r="G119" s="217">
        <v>0.2</v>
      </c>
      <c r="I119" s="119"/>
      <c r="J119" s="241"/>
      <c r="K119" s="242"/>
      <c r="L119" s="241"/>
      <c r="M119" s="119"/>
      <c r="N119" s="119"/>
      <c r="Q119" s="119"/>
    </row>
    <row r="120" spans="1:17" s="127" customFormat="1" x14ac:dyDescent="0.2">
      <c r="A120" s="259">
        <v>1245</v>
      </c>
      <c r="B120" s="178" t="s">
        <v>169</v>
      </c>
      <c r="C120" s="319">
        <f>SUM(C121:C122)</f>
        <v>160644.51</v>
      </c>
      <c r="D120" s="286">
        <f t="shared" ref="D120:E120" si="13">SUM(D121:D122)</f>
        <v>19839.186221605258</v>
      </c>
      <c r="E120" s="286">
        <f t="shared" si="13"/>
        <v>146533.69922160532</v>
      </c>
      <c r="F120" s="178"/>
      <c r="G120" s="178"/>
      <c r="I120" s="119"/>
      <c r="J120" s="241"/>
      <c r="K120" s="242"/>
      <c r="L120" s="241"/>
      <c r="M120" s="119"/>
      <c r="N120" s="119"/>
      <c r="Q120" s="119"/>
    </row>
    <row r="121" spans="1:17" s="127" customFormat="1" x14ac:dyDescent="0.2">
      <c r="A121" s="146" t="s">
        <v>1648</v>
      </c>
      <c r="B121" s="127" t="s">
        <v>1893</v>
      </c>
      <c r="C121" s="296">
        <v>160463.51</v>
      </c>
      <c r="D121" s="287">
        <v>19839.186221605258</v>
      </c>
      <c r="E121" s="287">
        <v>146352.69922160532</v>
      </c>
      <c r="F121" s="127" t="s">
        <v>930</v>
      </c>
      <c r="G121" s="217">
        <v>0.1</v>
      </c>
      <c r="I121" s="119"/>
      <c r="J121" s="241"/>
      <c r="K121" s="242"/>
      <c r="L121" s="241"/>
      <c r="M121" s="119"/>
      <c r="N121" s="119"/>
      <c r="Q121" s="119"/>
    </row>
    <row r="122" spans="1:17" s="127" customFormat="1" x14ac:dyDescent="0.2">
      <c r="A122" s="146" t="s">
        <v>1894</v>
      </c>
      <c r="B122" s="127" t="s">
        <v>1649</v>
      </c>
      <c r="C122" s="296">
        <v>181</v>
      </c>
      <c r="D122" s="287">
        <v>0</v>
      </c>
      <c r="E122" s="287">
        <v>181</v>
      </c>
      <c r="F122" s="127" t="s">
        <v>930</v>
      </c>
      <c r="G122" s="217">
        <v>0.1</v>
      </c>
      <c r="I122" s="119"/>
      <c r="J122" s="241"/>
      <c r="K122" s="242"/>
      <c r="L122" s="241"/>
      <c r="M122" s="119"/>
      <c r="N122" s="119"/>
      <c r="Q122" s="119"/>
    </row>
    <row r="123" spans="1:17" s="127" customFormat="1" x14ac:dyDescent="0.2">
      <c r="A123" s="259">
        <v>1246</v>
      </c>
      <c r="B123" s="178" t="s">
        <v>170</v>
      </c>
      <c r="C123" s="319">
        <f>SUM(C124:C128)</f>
        <v>496153.87</v>
      </c>
      <c r="D123" s="286">
        <f t="shared" ref="D123:E123" si="14">SUM(D124:D128)</f>
        <v>21642.037017775005</v>
      </c>
      <c r="E123" s="286">
        <f t="shared" si="14"/>
        <v>159652.24071317728</v>
      </c>
      <c r="F123" s="178"/>
      <c r="G123" s="178"/>
      <c r="I123" s="119"/>
      <c r="J123" s="241"/>
      <c r="K123" s="242"/>
      <c r="L123" s="241"/>
      <c r="M123" s="119"/>
      <c r="N123" s="119"/>
      <c r="Q123" s="119"/>
    </row>
    <row r="124" spans="1:17" s="127" customFormat="1" x14ac:dyDescent="0.2">
      <c r="A124" s="146" t="s">
        <v>1895</v>
      </c>
      <c r="B124" s="127" t="s">
        <v>1896</v>
      </c>
      <c r="C124" s="296">
        <v>64448.24</v>
      </c>
      <c r="D124" s="287">
        <v>5701.9415009350705</v>
      </c>
      <c r="E124" s="287">
        <v>42062.941500935063</v>
      </c>
      <c r="F124" s="127" t="s">
        <v>930</v>
      </c>
      <c r="G124" s="217">
        <v>0.1</v>
      </c>
      <c r="I124" s="119"/>
      <c r="J124" s="241"/>
      <c r="K124" s="242"/>
      <c r="L124" s="241"/>
      <c r="M124" s="119"/>
      <c r="N124" s="119"/>
      <c r="Q124" s="119"/>
    </row>
    <row r="125" spans="1:17" s="127" customFormat="1" x14ac:dyDescent="0.2">
      <c r="A125" s="146" t="s">
        <v>1897</v>
      </c>
      <c r="B125" s="127" t="s">
        <v>1898</v>
      </c>
      <c r="C125" s="296">
        <v>348097.43</v>
      </c>
      <c r="D125" s="287">
        <v>7033.9674266439461</v>
      </c>
      <c r="E125" s="287">
        <v>51889.231122046229</v>
      </c>
      <c r="F125" s="127" t="s">
        <v>930</v>
      </c>
      <c r="G125" s="217">
        <v>0.1</v>
      </c>
      <c r="I125" s="119"/>
      <c r="J125" s="241"/>
      <c r="K125" s="242"/>
      <c r="L125" s="241"/>
      <c r="M125" s="119"/>
      <c r="N125" s="119"/>
      <c r="Q125" s="119"/>
    </row>
    <row r="126" spans="1:17" s="127" customFormat="1" x14ac:dyDescent="0.2">
      <c r="A126" s="146" t="s">
        <v>1899</v>
      </c>
      <c r="B126" s="127" t="s">
        <v>1900</v>
      </c>
      <c r="C126" s="296">
        <v>52930.17</v>
      </c>
      <c r="D126" s="287">
        <v>8088.5319971476601</v>
      </c>
      <c r="E126" s="287">
        <v>59668.701997147655</v>
      </c>
      <c r="F126" s="127" t="s">
        <v>930</v>
      </c>
      <c r="G126" s="217">
        <v>0.1</v>
      </c>
      <c r="I126" s="119"/>
      <c r="J126" s="241"/>
      <c r="K126" s="242"/>
      <c r="L126" s="241"/>
      <c r="M126" s="119"/>
      <c r="N126" s="119"/>
      <c r="Q126" s="119"/>
    </row>
    <row r="127" spans="1:17" s="127" customFormat="1" x14ac:dyDescent="0.2">
      <c r="A127" s="146" t="s">
        <v>1901</v>
      </c>
      <c r="B127" s="127" t="s">
        <v>1657</v>
      </c>
      <c r="C127" s="296">
        <v>12193</v>
      </c>
      <c r="D127" s="287">
        <v>0</v>
      </c>
      <c r="E127" s="287">
        <v>0</v>
      </c>
      <c r="F127" s="127" t="s">
        <v>930</v>
      </c>
      <c r="G127" s="217">
        <v>0.1</v>
      </c>
      <c r="I127" s="119"/>
      <c r="J127" s="241"/>
      <c r="K127" s="242"/>
      <c r="L127" s="241"/>
      <c r="M127" s="119"/>
      <c r="N127" s="119"/>
      <c r="Q127" s="119"/>
    </row>
    <row r="128" spans="1:17" s="127" customFormat="1" x14ac:dyDescent="0.2">
      <c r="A128" s="146" t="s">
        <v>1902</v>
      </c>
      <c r="B128" s="127" t="s">
        <v>1903</v>
      </c>
      <c r="C128" s="296">
        <v>18485.03</v>
      </c>
      <c r="D128" s="287">
        <v>817.59609304832782</v>
      </c>
      <c r="E128" s="287">
        <v>6031.3660930483275</v>
      </c>
      <c r="F128" s="127" t="s">
        <v>930</v>
      </c>
      <c r="G128" s="217">
        <v>0.1</v>
      </c>
      <c r="I128" s="119"/>
      <c r="J128" s="241"/>
      <c r="K128" s="242"/>
      <c r="L128" s="241"/>
      <c r="M128" s="119"/>
      <c r="N128" s="119"/>
      <c r="Q128" s="119"/>
    </row>
    <row r="129" spans="1:19" s="127" customFormat="1" x14ac:dyDescent="0.2">
      <c r="A129" s="146">
        <v>1247</v>
      </c>
      <c r="B129" s="127" t="s">
        <v>171</v>
      </c>
      <c r="C129" s="296">
        <v>0</v>
      </c>
      <c r="D129" s="287">
        <v>0</v>
      </c>
      <c r="E129" s="287">
        <v>0</v>
      </c>
      <c r="I129" s="119"/>
      <c r="J129" s="241"/>
      <c r="K129" s="242"/>
      <c r="L129" s="241"/>
      <c r="M129" s="119"/>
      <c r="N129" s="119"/>
    </row>
    <row r="130" spans="1:19" s="127" customFormat="1" x14ac:dyDescent="0.2">
      <c r="A130" s="146">
        <v>1248</v>
      </c>
      <c r="B130" s="127" t="s">
        <v>172</v>
      </c>
      <c r="C130" s="296">
        <v>0</v>
      </c>
      <c r="D130" s="287">
        <v>0</v>
      </c>
      <c r="E130" s="287">
        <v>0</v>
      </c>
      <c r="I130" s="119"/>
      <c r="J130" s="241"/>
      <c r="K130" s="242"/>
      <c r="L130" s="241"/>
      <c r="M130" s="119"/>
      <c r="N130" s="119"/>
    </row>
    <row r="131" spans="1:19" x14ac:dyDescent="0.2">
      <c r="I131" s="119"/>
      <c r="J131" s="241"/>
      <c r="K131" s="242"/>
      <c r="L131" s="241"/>
      <c r="M131" s="119"/>
      <c r="N131" s="119"/>
      <c r="O131" s="127"/>
      <c r="P131" s="127"/>
      <c r="Q131" s="127"/>
      <c r="R131" s="127"/>
      <c r="S131" s="127"/>
    </row>
    <row r="132" spans="1:19" x14ac:dyDescent="0.2">
      <c r="A132" s="40" t="s">
        <v>173</v>
      </c>
      <c r="B132" s="40"/>
      <c r="C132" s="40"/>
      <c r="D132" s="40"/>
      <c r="E132" s="40"/>
      <c r="F132" s="40"/>
      <c r="G132" s="40"/>
      <c r="H132" s="40"/>
      <c r="I132" s="119"/>
      <c r="J132" s="241"/>
      <c r="K132" s="242"/>
      <c r="L132" s="241"/>
      <c r="M132" s="119"/>
      <c r="N132" s="119"/>
      <c r="O132" s="127"/>
      <c r="P132" s="127"/>
      <c r="Q132" s="127"/>
      <c r="R132" s="127"/>
      <c r="S132" s="127"/>
    </row>
    <row r="133" spans="1:19" x14ac:dyDescent="0.2">
      <c r="A133" s="42" t="s">
        <v>103</v>
      </c>
      <c r="B133" s="42" t="s">
        <v>104</v>
      </c>
      <c r="C133" s="42" t="s">
        <v>105</v>
      </c>
      <c r="D133" s="42" t="s">
        <v>174</v>
      </c>
      <c r="E133" s="42" t="s">
        <v>175</v>
      </c>
      <c r="F133" s="42" t="s">
        <v>142</v>
      </c>
      <c r="G133" s="42" t="s">
        <v>154</v>
      </c>
      <c r="H133" s="42" t="s">
        <v>155</v>
      </c>
      <c r="I133" s="119"/>
      <c r="J133" s="241"/>
      <c r="K133" s="242"/>
      <c r="L133" s="241"/>
      <c r="M133" s="119"/>
      <c r="N133" s="119"/>
      <c r="O133" s="127"/>
      <c r="P133" s="127"/>
      <c r="Q133" s="127"/>
      <c r="R133" s="127"/>
      <c r="S133" s="127"/>
    </row>
    <row r="134" spans="1:19" s="127" customFormat="1" x14ac:dyDescent="0.2">
      <c r="A134" s="259">
        <v>1250</v>
      </c>
      <c r="B134" s="178" t="s">
        <v>176</v>
      </c>
      <c r="C134" s="286">
        <f>+C135+C139+C140+C141+C142</f>
        <v>1656805.34</v>
      </c>
      <c r="D134" s="286">
        <f t="shared" ref="D134:E134" si="15">+D135+D139+D140+D141+D142</f>
        <v>140651.16</v>
      </c>
      <c r="E134" s="286">
        <f t="shared" si="15"/>
        <v>681692.95</v>
      </c>
      <c r="F134" s="178"/>
      <c r="G134" s="178"/>
      <c r="I134" s="119"/>
      <c r="J134" s="241"/>
      <c r="K134" s="242"/>
      <c r="L134" s="241"/>
      <c r="M134" s="119"/>
      <c r="N134" s="119"/>
    </row>
    <row r="135" spans="1:19" s="127" customFormat="1" x14ac:dyDescent="0.2">
      <c r="A135" s="259">
        <v>1251</v>
      </c>
      <c r="B135" s="178" t="s">
        <v>177</v>
      </c>
      <c r="C135" s="286">
        <f>+C136</f>
        <v>1408757.34</v>
      </c>
      <c r="D135" s="286">
        <f t="shared" ref="D135:E137" si="16">+D136</f>
        <v>140651.16</v>
      </c>
      <c r="E135" s="286">
        <f t="shared" si="16"/>
        <v>433644.9499999999</v>
      </c>
      <c r="F135" s="178"/>
      <c r="G135" s="178"/>
      <c r="I135" s="119"/>
      <c r="J135" s="241"/>
      <c r="K135" s="242"/>
      <c r="L135" s="241"/>
      <c r="M135" s="119"/>
      <c r="N135" s="119"/>
    </row>
    <row r="136" spans="1:19" s="127" customFormat="1" x14ac:dyDescent="0.2">
      <c r="A136" s="259" t="s">
        <v>1904</v>
      </c>
      <c r="B136" s="178" t="s">
        <v>1905</v>
      </c>
      <c r="C136" s="286">
        <f>+C137</f>
        <v>1408757.34</v>
      </c>
      <c r="D136" s="286">
        <f t="shared" si="16"/>
        <v>140651.16</v>
      </c>
      <c r="E136" s="286">
        <f t="shared" si="16"/>
        <v>433644.9499999999</v>
      </c>
      <c r="F136" s="178"/>
      <c r="G136" s="178"/>
      <c r="I136" s="119"/>
      <c r="J136" s="241"/>
      <c r="K136" s="242"/>
      <c r="L136" s="241"/>
      <c r="M136" s="119"/>
      <c r="N136" s="119"/>
    </row>
    <row r="137" spans="1:19" s="127" customFormat="1" x14ac:dyDescent="0.2">
      <c r="A137" s="259" t="s">
        <v>933</v>
      </c>
      <c r="B137" s="178" t="s">
        <v>934</v>
      </c>
      <c r="C137" s="286">
        <f>+C138</f>
        <v>1408757.34</v>
      </c>
      <c r="D137" s="286">
        <f t="shared" si="16"/>
        <v>140651.16</v>
      </c>
      <c r="E137" s="286">
        <f t="shared" si="16"/>
        <v>433644.9499999999</v>
      </c>
      <c r="F137" s="178"/>
      <c r="G137" s="178"/>
      <c r="I137" s="119"/>
      <c r="J137" s="241"/>
      <c r="K137" s="242"/>
      <c r="L137" s="241"/>
      <c r="M137" s="119"/>
      <c r="N137" s="119"/>
    </row>
    <row r="138" spans="1:19" s="127" customFormat="1" x14ac:dyDescent="0.2">
      <c r="A138" s="146" t="s">
        <v>1906</v>
      </c>
      <c r="B138" s="127" t="s">
        <v>1658</v>
      </c>
      <c r="C138" s="287">
        <v>1408757.34</v>
      </c>
      <c r="D138" s="287">
        <v>140651.16</v>
      </c>
      <c r="E138" s="287">
        <v>433644.9499999999</v>
      </c>
      <c r="F138" s="127" t="s">
        <v>930</v>
      </c>
      <c r="G138" s="243">
        <v>0.05</v>
      </c>
      <c r="I138" s="119"/>
      <c r="J138" s="241"/>
      <c r="K138" s="242"/>
      <c r="L138" s="241"/>
      <c r="M138" s="119"/>
      <c r="N138" s="119"/>
    </row>
    <row r="139" spans="1:19" s="127" customFormat="1" x14ac:dyDescent="0.2">
      <c r="A139" s="146">
        <v>1252</v>
      </c>
      <c r="B139" s="127" t="s">
        <v>178</v>
      </c>
      <c r="C139" s="287">
        <v>0</v>
      </c>
      <c r="D139" s="287">
        <v>0</v>
      </c>
      <c r="E139" s="287">
        <v>0</v>
      </c>
      <c r="I139" s="119"/>
      <c r="J139" s="241"/>
      <c r="K139" s="242"/>
      <c r="L139" s="241"/>
      <c r="M139" s="119"/>
    </row>
    <row r="140" spans="1:19" s="127" customFormat="1" x14ac:dyDescent="0.2">
      <c r="A140" s="146">
        <v>1253</v>
      </c>
      <c r="B140" s="127" t="s">
        <v>179</v>
      </c>
      <c r="C140" s="287">
        <v>0</v>
      </c>
      <c r="D140" s="287">
        <v>0</v>
      </c>
      <c r="E140" s="287">
        <v>0</v>
      </c>
      <c r="I140" s="119"/>
      <c r="J140" s="241"/>
      <c r="K140" s="242"/>
      <c r="L140" s="241"/>
      <c r="M140" s="119"/>
    </row>
    <row r="141" spans="1:19" s="127" customFormat="1" x14ac:dyDescent="0.2">
      <c r="A141" s="146">
        <v>1254</v>
      </c>
      <c r="B141" s="127" t="s">
        <v>180</v>
      </c>
      <c r="C141" s="287">
        <v>0</v>
      </c>
      <c r="D141" s="287">
        <v>0</v>
      </c>
      <c r="E141" s="287">
        <v>0</v>
      </c>
      <c r="I141" s="119"/>
      <c r="J141" s="241"/>
      <c r="K141" s="242"/>
      <c r="L141" s="241"/>
      <c r="M141" s="119"/>
    </row>
    <row r="142" spans="1:19" s="127" customFormat="1" x14ac:dyDescent="0.2">
      <c r="A142" s="259">
        <v>1259</v>
      </c>
      <c r="B142" s="178" t="s">
        <v>181</v>
      </c>
      <c r="C142" s="286">
        <f>+C143</f>
        <v>248048</v>
      </c>
      <c r="D142" s="286">
        <f t="shared" ref="D142:E144" si="17">+D143</f>
        <v>0</v>
      </c>
      <c r="E142" s="286">
        <f t="shared" si="17"/>
        <v>248048</v>
      </c>
      <c r="F142" s="178"/>
      <c r="G142" s="178"/>
      <c r="I142" s="119"/>
      <c r="J142" s="241"/>
      <c r="K142" s="242"/>
      <c r="L142" s="241"/>
      <c r="M142" s="119"/>
    </row>
    <row r="143" spans="1:19" s="127" customFormat="1" x14ac:dyDescent="0.2">
      <c r="A143" s="259" t="s">
        <v>1907</v>
      </c>
      <c r="B143" s="178" t="s">
        <v>1905</v>
      </c>
      <c r="C143" s="286">
        <f>+C144</f>
        <v>248048</v>
      </c>
      <c r="D143" s="286">
        <f t="shared" si="17"/>
        <v>0</v>
      </c>
      <c r="E143" s="286">
        <f t="shared" si="17"/>
        <v>248048</v>
      </c>
      <c r="F143" s="178"/>
      <c r="G143" s="178"/>
      <c r="I143" s="119"/>
      <c r="J143" s="241"/>
      <c r="K143" s="242"/>
      <c r="L143" s="241"/>
      <c r="M143" s="119"/>
    </row>
    <row r="144" spans="1:19" s="127" customFormat="1" x14ac:dyDescent="0.2">
      <c r="A144" s="259" t="s">
        <v>1908</v>
      </c>
      <c r="B144" s="178" t="s">
        <v>1909</v>
      </c>
      <c r="C144" s="286">
        <f>+C145</f>
        <v>248048</v>
      </c>
      <c r="D144" s="286">
        <f t="shared" si="17"/>
        <v>0</v>
      </c>
      <c r="E144" s="286">
        <f t="shared" si="17"/>
        <v>248048</v>
      </c>
      <c r="F144" s="178"/>
      <c r="G144" s="178"/>
      <c r="I144" s="119"/>
      <c r="J144" s="241"/>
      <c r="K144" s="242"/>
      <c r="L144" s="241"/>
      <c r="M144" s="119"/>
    </row>
    <row r="145" spans="1:19" s="127" customFormat="1" x14ac:dyDescent="0.2">
      <c r="A145" s="146" t="s">
        <v>1910</v>
      </c>
      <c r="B145" s="127" t="s">
        <v>1662</v>
      </c>
      <c r="C145" s="287">
        <v>248048</v>
      </c>
      <c r="D145" s="287">
        <v>0</v>
      </c>
      <c r="E145" s="287">
        <v>248048</v>
      </c>
      <c r="F145" s="127" t="s">
        <v>930</v>
      </c>
      <c r="G145" s="243">
        <v>0.05</v>
      </c>
      <c r="I145" s="119"/>
      <c r="J145" s="241"/>
      <c r="K145" s="242"/>
      <c r="L145" s="241"/>
      <c r="M145" s="119"/>
    </row>
    <row r="146" spans="1:19" s="127" customFormat="1" x14ac:dyDescent="0.2">
      <c r="A146" s="146">
        <v>1270</v>
      </c>
      <c r="B146" s="127" t="s">
        <v>182</v>
      </c>
      <c r="C146" s="287">
        <v>0</v>
      </c>
      <c r="D146" s="287">
        <v>0</v>
      </c>
      <c r="E146" s="287">
        <v>0</v>
      </c>
      <c r="I146" s="119"/>
      <c r="J146" s="241"/>
      <c r="K146" s="119"/>
      <c r="L146" s="241"/>
    </row>
    <row r="147" spans="1:19" s="127" customFormat="1" x14ac:dyDescent="0.2">
      <c r="A147" s="146">
        <v>1271</v>
      </c>
      <c r="B147" s="127" t="s">
        <v>183</v>
      </c>
      <c r="C147" s="287">
        <v>0</v>
      </c>
      <c r="D147" s="287">
        <v>0</v>
      </c>
      <c r="E147" s="287">
        <v>0</v>
      </c>
      <c r="I147" s="119"/>
      <c r="J147" s="241"/>
      <c r="K147" s="119"/>
      <c r="L147" s="241"/>
    </row>
    <row r="148" spans="1:19" s="127" customFormat="1" x14ac:dyDescent="0.2">
      <c r="A148" s="146">
        <v>1272</v>
      </c>
      <c r="B148" s="127" t="s">
        <v>184</v>
      </c>
      <c r="C148" s="287">
        <v>0</v>
      </c>
      <c r="D148" s="287">
        <v>0</v>
      </c>
      <c r="E148" s="287">
        <v>0</v>
      </c>
      <c r="I148" s="119"/>
      <c r="J148" s="241"/>
      <c r="K148" s="119"/>
      <c r="L148" s="241"/>
    </row>
    <row r="149" spans="1:19" s="127" customFormat="1" x14ac:dyDescent="0.2">
      <c r="A149" s="146">
        <v>1273</v>
      </c>
      <c r="B149" s="127" t="s">
        <v>185</v>
      </c>
      <c r="C149" s="287">
        <v>0</v>
      </c>
      <c r="D149" s="287">
        <v>0</v>
      </c>
      <c r="E149" s="287">
        <v>0</v>
      </c>
      <c r="I149" s="119"/>
      <c r="J149" s="241"/>
      <c r="K149" s="119"/>
      <c r="L149" s="241"/>
    </row>
    <row r="150" spans="1:19" s="127" customFormat="1" x14ac:dyDescent="0.2">
      <c r="A150" s="146">
        <v>1274</v>
      </c>
      <c r="B150" s="127" t="s">
        <v>186</v>
      </c>
      <c r="C150" s="287">
        <v>0</v>
      </c>
      <c r="D150" s="287">
        <v>0</v>
      </c>
      <c r="E150" s="287">
        <v>0</v>
      </c>
      <c r="I150" s="119"/>
      <c r="J150" s="241"/>
      <c r="K150" s="119"/>
      <c r="L150" s="241"/>
    </row>
    <row r="151" spans="1:19" s="127" customFormat="1" x14ac:dyDescent="0.2">
      <c r="A151" s="146">
        <v>1275</v>
      </c>
      <c r="B151" s="127" t="s">
        <v>187</v>
      </c>
      <c r="C151" s="287">
        <v>0</v>
      </c>
      <c r="D151" s="287">
        <v>0</v>
      </c>
      <c r="E151" s="287">
        <v>0</v>
      </c>
      <c r="I151" s="119"/>
      <c r="J151" s="241"/>
      <c r="K151" s="119"/>
      <c r="L151" s="241"/>
    </row>
    <row r="152" spans="1:19" s="127" customFormat="1" x14ac:dyDescent="0.2">
      <c r="A152" s="146">
        <v>1279</v>
      </c>
      <c r="B152" s="127" t="s">
        <v>188</v>
      </c>
      <c r="C152" s="287">
        <v>0</v>
      </c>
      <c r="D152" s="287">
        <v>0</v>
      </c>
      <c r="E152" s="287">
        <v>0</v>
      </c>
      <c r="I152" s="119"/>
      <c r="J152" s="241"/>
      <c r="K152" s="119"/>
      <c r="L152" s="241"/>
    </row>
    <row r="153" spans="1:19" x14ac:dyDescent="0.2">
      <c r="I153" s="127"/>
      <c r="J153" s="119"/>
      <c r="K153" s="119"/>
      <c r="L153" s="119"/>
      <c r="M153" s="127"/>
      <c r="N153" s="127"/>
      <c r="O153" s="127"/>
      <c r="P153" s="127"/>
      <c r="Q153" s="127"/>
      <c r="R153" s="127"/>
      <c r="S153" s="127"/>
    </row>
    <row r="154" spans="1:19" x14ac:dyDescent="0.2">
      <c r="A154" s="40" t="s">
        <v>189</v>
      </c>
      <c r="B154" s="40"/>
      <c r="C154" s="40"/>
      <c r="D154" s="40"/>
      <c r="E154" s="40"/>
      <c r="F154" s="40"/>
      <c r="G154" s="40"/>
      <c r="H154" s="40"/>
      <c r="I154" s="127"/>
      <c r="J154" s="119"/>
      <c r="K154" s="119"/>
      <c r="L154" s="119"/>
      <c r="M154" s="127"/>
      <c r="N154" s="127"/>
      <c r="O154" s="127"/>
      <c r="P154" s="127"/>
      <c r="Q154" s="127"/>
      <c r="R154" s="127"/>
      <c r="S154" s="127"/>
    </row>
    <row r="155" spans="1:19" x14ac:dyDescent="0.2">
      <c r="A155" s="42" t="s">
        <v>103</v>
      </c>
      <c r="B155" s="42" t="s">
        <v>104</v>
      </c>
      <c r="C155" s="42" t="s">
        <v>105</v>
      </c>
      <c r="D155" s="42" t="s">
        <v>190</v>
      </c>
      <c r="E155" s="42"/>
      <c r="F155" s="42"/>
      <c r="G155" s="42"/>
      <c r="H155" s="42"/>
      <c r="I155" s="127"/>
      <c r="J155" s="119"/>
      <c r="K155" s="119"/>
      <c r="L155" s="119"/>
      <c r="M155" s="127"/>
      <c r="N155" s="127"/>
      <c r="O155" s="127"/>
      <c r="P155" s="127"/>
      <c r="Q155" s="127"/>
      <c r="R155" s="127"/>
      <c r="S155" s="127"/>
    </row>
    <row r="156" spans="1:19" x14ac:dyDescent="0.2">
      <c r="A156" s="43">
        <v>1160</v>
      </c>
      <c r="B156" s="41" t="s">
        <v>191</v>
      </c>
      <c r="C156" s="165">
        <v>0</v>
      </c>
      <c r="I156" s="127"/>
      <c r="J156" s="119"/>
      <c r="K156" s="119"/>
      <c r="L156" s="119"/>
      <c r="M156" s="127"/>
      <c r="N156" s="127"/>
      <c r="O156" s="127"/>
      <c r="P156" s="127"/>
      <c r="Q156" s="127"/>
      <c r="R156" s="127"/>
      <c r="S156" s="127"/>
    </row>
    <row r="157" spans="1:19" x14ac:dyDescent="0.2">
      <c r="A157" s="43">
        <v>1161</v>
      </c>
      <c r="B157" s="41" t="s">
        <v>192</v>
      </c>
      <c r="C157" s="165">
        <v>0</v>
      </c>
      <c r="I157" s="127"/>
      <c r="J157" s="119"/>
      <c r="K157" s="119"/>
      <c r="L157" s="119"/>
      <c r="M157" s="127"/>
      <c r="N157" s="127"/>
      <c r="O157" s="127"/>
      <c r="P157" s="127"/>
      <c r="Q157" s="127"/>
      <c r="R157" s="127"/>
      <c r="S157" s="127"/>
    </row>
    <row r="158" spans="1:19" x14ac:dyDescent="0.2">
      <c r="A158" s="43">
        <v>1162</v>
      </c>
      <c r="B158" s="41" t="s">
        <v>193</v>
      </c>
      <c r="C158" s="165">
        <v>0</v>
      </c>
      <c r="I158" s="127"/>
      <c r="J158" s="119"/>
      <c r="K158" s="119"/>
      <c r="L158" s="119"/>
      <c r="M158" s="127"/>
      <c r="N158" s="127"/>
      <c r="O158" s="127"/>
      <c r="P158" s="127"/>
      <c r="Q158" s="127"/>
      <c r="R158" s="127"/>
      <c r="S158" s="127"/>
    </row>
    <row r="159" spans="1:19" x14ac:dyDescent="0.2">
      <c r="I159" s="127"/>
      <c r="J159" s="119"/>
      <c r="K159" s="119"/>
      <c r="L159" s="119"/>
      <c r="M159" s="127"/>
      <c r="N159" s="127"/>
      <c r="O159" s="127"/>
      <c r="P159" s="127"/>
      <c r="Q159" s="127"/>
      <c r="R159" s="127"/>
      <c r="S159" s="127"/>
    </row>
    <row r="160" spans="1:19" x14ac:dyDescent="0.2">
      <c r="A160" s="40" t="s">
        <v>194</v>
      </c>
      <c r="B160" s="40"/>
      <c r="C160" s="40"/>
      <c r="D160" s="40"/>
      <c r="E160" s="40"/>
      <c r="F160" s="40"/>
      <c r="G160" s="40"/>
      <c r="H160" s="40"/>
      <c r="I160" s="127"/>
      <c r="J160" s="119"/>
      <c r="K160" s="119"/>
      <c r="L160" s="119"/>
      <c r="M160" s="127"/>
      <c r="N160" s="127"/>
      <c r="O160" s="127"/>
      <c r="P160" s="127"/>
      <c r="Q160" s="127"/>
      <c r="R160" s="127"/>
      <c r="S160" s="127"/>
    </row>
    <row r="161" spans="1:19" x14ac:dyDescent="0.2">
      <c r="A161" s="42" t="s">
        <v>103</v>
      </c>
      <c r="B161" s="42" t="s">
        <v>104</v>
      </c>
      <c r="C161" s="42" t="s">
        <v>105</v>
      </c>
      <c r="D161" s="42" t="s">
        <v>120</v>
      </c>
      <c r="E161" s="42"/>
      <c r="F161" s="42"/>
      <c r="G161" s="42"/>
      <c r="H161" s="42"/>
      <c r="I161" s="127"/>
      <c r="J161" s="119"/>
      <c r="K161" s="119"/>
      <c r="L161" s="119"/>
      <c r="M161" s="127"/>
      <c r="N161" s="127"/>
      <c r="O161" s="127"/>
      <c r="P161" s="127"/>
      <c r="Q161" s="127"/>
      <c r="R161" s="127"/>
      <c r="S161" s="127"/>
    </row>
    <row r="162" spans="1:19" x14ac:dyDescent="0.2">
      <c r="A162" s="43">
        <v>1290</v>
      </c>
      <c r="B162" s="41" t="s">
        <v>195</v>
      </c>
      <c r="C162" s="165">
        <v>0</v>
      </c>
      <c r="I162" s="127"/>
      <c r="J162" s="119"/>
      <c r="K162" s="119"/>
      <c r="L162" s="119"/>
      <c r="M162" s="127"/>
      <c r="N162" s="127"/>
      <c r="O162" s="127"/>
      <c r="P162" s="127"/>
      <c r="Q162" s="127"/>
      <c r="R162" s="127"/>
      <c r="S162" s="127"/>
    </row>
    <row r="163" spans="1:19" x14ac:dyDescent="0.2">
      <c r="A163" s="43">
        <v>1291</v>
      </c>
      <c r="B163" s="41" t="s">
        <v>196</v>
      </c>
      <c r="C163" s="165">
        <v>0</v>
      </c>
      <c r="I163" s="127"/>
      <c r="J163" s="119"/>
      <c r="K163" s="119"/>
      <c r="L163" s="119"/>
      <c r="M163" s="127"/>
      <c r="N163" s="127"/>
      <c r="O163" s="127"/>
      <c r="P163" s="127"/>
      <c r="Q163" s="127"/>
      <c r="R163" s="127"/>
      <c r="S163" s="127"/>
    </row>
    <row r="164" spans="1:19" x14ac:dyDescent="0.2">
      <c r="A164" s="43">
        <v>1292</v>
      </c>
      <c r="B164" s="41" t="s">
        <v>197</v>
      </c>
      <c r="C164" s="165">
        <v>0</v>
      </c>
      <c r="I164" s="127"/>
      <c r="J164" s="119"/>
      <c r="K164" s="119"/>
      <c r="L164" s="119"/>
      <c r="M164" s="127"/>
      <c r="N164" s="127"/>
      <c r="O164" s="127"/>
      <c r="P164" s="127"/>
      <c r="Q164" s="127"/>
      <c r="R164" s="127"/>
      <c r="S164" s="127"/>
    </row>
    <row r="165" spans="1:19" x14ac:dyDescent="0.2">
      <c r="A165" s="43">
        <v>1293</v>
      </c>
      <c r="B165" s="41" t="s">
        <v>198</v>
      </c>
      <c r="C165" s="165">
        <v>0</v>
      </c>
      <c r="I165" s="127"/>
      <c r="J165" s="119"/>
      <c r="K165" s="119"/>
      <c r="L165" s="119"/>
      <c r="M165" s="127"/>
      <c r="N165" s="127"/>
      <c r="O165" s="127"/>
      <c r="P165" s="127"/>
      <c r="Q165" s="127"/>
      <c r="R165" s="127"/>
      <c r="S165" s="127"/>
    </row>
    <row r="166" spans="1:19" x14ac:dyDescent="0.2">
      <c r="I166" s="127"/>
      <c r="J166" s="119"/>
      <c r="K166" s="119"/>
      <c r="L166" s="119"/>
      <c r="M166" s="127"/>
      <c r="N166" s="127"/>
      <c r="O166" s="127"/>
      <c r="P166" s="127"/>
      <c r="Q166" s="127"/>
      <c r="R166" s="127"/>
      <c r="S166" s="127"/>
    </row>
    <row r="167" spans="1:19" x14ac:dyDescent="0.2">
      <c r="A167" s="40" t="s">
        <v>199</v>
      </c>
      <c r="B167" s="40"/>
      <c r="C167" s="40"/>
      <c r="D167" s="40"/>
      <c r="E167" s="40"/>
      <c r="F167" s="40"/>
      <c r="G167" s="40"/>
      <c r="H167" s="40"/>
      <c r="I167" s="127"/>
      <c r="J167" s="119"/>
      <c r="K167" s="119"/>
      <c r="L167" s="119"/>
      <c r="M167" s="127"/>
      <c r="N167" s="127"/>
      <c r="O167" s="127"/>
      <c r="P167" s="127"/>
      <c r="Q167" s="127"/>
      <c r="R167" s="127"/>
      <c r="S167" s="127"/>
    </row>
    <row r="168" spans="1:19" x14ac:dyDescent="0.2">
      <c r="A168" s="42" t="s">
        <v>103</v>
      </c>
      <c r="B168" s="42" t="s">
        <v>104</v>
      </c>
      <c r="C168" s="42" t="s">
        <v>105</v>
      </c>
      <c r="D168" s="42" t="s">
        <v>116</v>
      </c>
      <c r="E168" s="42" t="s">
        <v>117</v>
      </c>
      <c r="F168" s="42" t="s">
        <v>118</v>
      </c>
      <c r="G168" s="42" t="s">
        <v>200</v>
      </c>
      <c r="H168" s="42" t="s">
        <v>201</v>
      </c>
      <c r="I168" s="127"/>
      <c r="J168" s="119"/>
      <c r="K168" s="119"/>
      <c r="L168" s="119"/>
      <c r="M168" s="127"/>
      <c r="N168" s="127"/>
      <c r="O168" s="127"/>
      <c r="P168" s="127"/>
      <c r="Q168" s="127"/>
      <c r="R168" s="127"/>
      <c r="S168" s="127"/>
    </row>
    <row r="169" spans="1:19" s="127" customFormat="1" x14ac:dyDescent="0.2">
      <c r="A169" s="259">
        <v>2110</v>
      </c>
      <c r="B169" s="178" t="s">
        <v>202</v>
      </c>
      <c r="C169" s="286">
        <f>+C170+C171+C183+C184+C185+C186+C187+C192+C193</f>
        <v>1032297.16</v>
      </c>
      <c r="D169" s="286">
        <f>+D170+D171+D183+D184+D185+D186+D187+D192+D193</f>
        <v>1032297.16</v>
      </c>
      <c r="E169" s="286">
        <f>+E170+E171+E183+E184+E185+E186+E187+E192+E193</f>
        <v>0</v>
      </c>
      <c r="F169" s="286">
        <f>+F170+F171+F183+F184+F185+F186+F187+F192+F193</f>
        <v>0</v>
      </c>
      <c r="G169" s="286">
        <f>+G170+G171+G183+G184+G185+G186+G187+G192+G193</f>
        <v>0</v>
      </c>
      <c r="J169" s="119"/>
      <c r="K169" s="119"/>
      <c r="L169" s="119"/>
    </row>
    <row r="170" spans="1:19" s="127" customFormat="1" x14ac:dyDescent="0.2">
      <c r="A170" s="146">
        <v>2111</v>
      </c>
      <c r="B170" s="127" t="s">
        <v>203</v>
      </c>
      <c r="C170" s="287">
        <v>0</v>
      </c>
      <c r="D170" s="287">
        <v>0</v>
      </c>
      <c r="E170" s="287">
        <v>0</v>
      </c>
      <c r="F170" s="287">
        <v>0</v>
      </c>
      <c r="G170" s="287">
        <v>0</v>
      </c>
      <c r="J170" s="119"/>
      <c r="K170" s="119"/>
      <c r="L170" s="119"/>
    </row>
    <row r="171" spans="1:19" s="127" customFormat="1" x14ac:dyDescent="0.2">
      <c r="A171" s="259">
        <v>2112</v>
      </c>
      <c r="B171" s="178" t="s">
        <v>204</v>
      </c>
      <c r="C171" s="286">
        <f>SUM(C172:C182)</f>
        <v>1003199.26</v>
      </c>
      <c r="D171" s="286">
        <f t="shared" ref="D171:G171" si="18">SUM(D172:D182)</f>
        <v>1003199.26</v>
      </c>
      <c r="E171" s="286">
        <f t="shared" si="18"/>
        <v>0</v>
      </c>
      <c r="F171" s="286">
        <f t="shared" si="18"/>
        <v>0</v>
      </c>
      <c r="G171" s="286">
        <f t="shared" si="18"/>
        <v>0</v>
      </c>
      <c r="J171" s="119"/>
      <c r="K171" s="119"/>
      <c r="L171" s="119"/>
    </row>
    <row r="172" spans="1:19" s="127" customFormat="1" x14ac:dyDescent="0.2">
      <c r="A172" s="146" t="s">
        <v>1911</v>
      </c>
      <c r="B172" s="127" t="s">
        <v>1912</v>
      </c>
      <c r="C172" s="287">
        <v>3180.6</v>
      </c>
      <c r="D172" s="287">
        <v>3180.6</v>
      </c>
      <c r="E172" s="287">
        <v>0</v>
      </c>
      <c r="F172" s="287">
        <v>0</v>
      </c>
      <c r="G172" s="287">
        <v>0</v>
      </c>
      <c r="H172" s="127" t="s">
        <v>1913</v>
      </c>
      <c r="J172" s="119"/>
      <c r="K172" s="119"/>
      <c r="L172" s="119"/>
    </row>
    <row r="173" spans="1:19" s="127" customFormat="1" x14ac:dyDescent="0.2">
      <c r="A173" s="146" t="s">
        <v>1914</v>
      </c>
      <c r="B173" s="127" t="s">
        <v>889</v>
      </c>
      <c r="C173" s="287">
        <v>23922</v>
      </c>
      <c r="D173" s="287">
        <v>23922</v>
      </c>
      <c r="E173" s="287">
        <v>0</v>
      </c>
      <c r="F173" s="287">
        <v>0</v>
      </c>
      <c r="G173" s="287">
        <v>0</v>
      </c>
      <c r="H173" s="127" t="s">
        <v>1913</v>
      </c>
      <c r="J173" s="119"/>
      <c r="K173" s="119"/>
      <c r="L173" s="119"/>
    </row>
    <row r="174" spans="1:19" s="127" customFormat="1" x14ac:dyDescent="0.2">
      <c r="A174" s="146" t="s">
        <v>1915</v>
      </c>
      <c r="B174" s="127" t="s">
        <v>1916</v>
      </c>
      <c r="C174" s="287">
        <v>3334</v>
      </c>
      <c r="D174" s="287">
        <v>3334</v>
      </c>
      <c r="E174" s="287">
        <v>0</v>
      </c>
      <c r="F174" s="287">
        <v>0</v>
      </c>
      <c r="G174" s="287">
        <v>0</v>
      </c>
      <c r="H174" s="127" t="s">
        <v>1913</v>
      </c>
      <c r="J174" s="119"/>
      <c r="K174" s="119"/>
      <c r="L174" s="119"/>
    </row>
    <row r="175" spans="1:19" s="127" customFormat="1" x14ac:dyDescent="0.2">
      <c r="A175" s="146" t="s">
        <v>1917</v>
      </c>
      <c r="B175" s="127" t="s">
        <v>1918</v>
      </c>
      <c r="C175" s="287">
        <v>36605.370000000003</v>
      </c>
      <c r="D175" s="287">
        <v>36605.370000000003</v>
      </c>
      <c r="E175" s="287">
        <v>0</v>
      </c>
      <c r="F175" s="287">
        <v>0</v>
      </c>
      <c r="G175" s="287">
        <v>0</v>
      </c>
      <c r="H175" s="127" t="s">
        <v>1913</v>
      </c>
      <c r="J175" s="119"/>
      <c r="K175" s="119"/>
      <c r="L175" s="119"/>
    </row>
    <row r="176" spans="1:19" s="127" customFormat="1" x14ac:dyDescent="0.2">
      <c r="A176" s="146" t="s">
        <v>1919</v>
      </c>
      <c r="B176" s="127" t="s">
        <v>1920</v>
      </c>
      <c r="C176" s="287">
        <v>9941.65</v>
      </c>
      <c r="D176" s="287">
        <v>9941.65</v>
      </c>
      <c r="E176" s="287">
        <v>0</v>
      </c>
      <c r="F176" s="287">
        <v>0</v>
      </c>
      <c r="G176" s="287">
        <v>0</v>
      </c>
      <c r="H176" s="127" t="s">
        <v>1913</v>
      </c>
      <c r="J176" s="119"/>
      <c r="K176" s="119"/>
      <c r="L176" s="119"/>
    </row>
    <row r="177" spans="1:12" s="127" customFormat="1" x14ac:dyDescent="0.2">
      <c r="A177" s="146" t="s">
        <v>1921</v>
      </c>
      <c r="B177" s="127" t="s">
        <v>1922</v>
      </c>
      <c r="C177" s="287">
        <v>4191</v>
      </c>
      <c r="D177" s="287">
        <v>4191</v>
      </c>
      <c r="E177" s="287">
        <v>0</v>
      </c>
      <c r="F177" s="287">
        <v>0</v>
      </c>
      <c r="G177" s="287">
        <v>0</v>
      </c>
      <c r="H177" s="127" t="s">
        <v>1913</v>
      </c>
      <c r="J177" s="119"/>
      <c r="K177" s="119"/>
      <c r="L177" s="119"/>
    </row>
    <row r="178" spans="1:12" s="127" customFormat="1" x14ac:dyDescent="0.2">
      <c r="A178" s="146" t="s">
        <v>1923</v>
      </c>
      <c r="B178" s="127" t="s">
        <v>1924</v>
      </c>
      <c r="C178" s="287">
        <v>816750</v>
      </c>
      <c r="D178" s="287">
        <v>816750</v>
      </c>
      <c r="E178" s="287">
        <v>0</v>
      </c>
      <c r="F178" s="287">
        <v>0</v>
      </c>
      <c r="G178" s="287">
        <v>0</v>
      </c>
      <c r="H178" s="127" t="s">
        <v>1913</v>
      </c>
      <c r="J178" s="119"/>
      <c r="K178" s="119"/>
      <c r="L178" s="119"/>
    </row>
    <row r="179" spans="1:12" s="127" customFormat="1" x14ac:dyDescent="0.2">
      <c r="A179" s="146" t="s">
        <v>1925</v>
      </c>
      <c r="B179" s="127" t="s">
        <v>1926</v>
      </c>
      <c r="C179" s="287">
        <v>37864.629999999997</v>
      </c>
      <c r="D179" s="287">
        <v>37864.629999999997</v>
      </c>
      <c r="E179" s="287">
        <v>0</v>
      </c>
      <c r="F179" s="287">
        <v>0</v>
      </c>
      <c r="G179" s="287">
        <v>0</v>
      </c>
      <c r="H179" s="127" t="s">
        <v>1913</v>
      </c>
      <c r="J179" s="119"/>
      <c r="K179" s="119"/>
      <c r="L179" s="119"/>
    </row>
    <row r="180" spans="1:12" s="127" customFormat="1" x14ac:dyDescent="0.2">
      <c r="A180" s="146" t="s">
        <v>1927</v>
      </c>
      <c r="B180" s="127" t="s">
        <v>1041</v>
      </c>
      <c r="C180" s="287">
        <v>0.01</v>
      </c>
      <c r="D180" s="287">
        <v>0.01</v>
      </c>
      <c r="E180" s="287">
        <v>0</v>
      </c>
      <c r="F180" s="287">
        <v>0</v>
      </c>
      <c r="G180" s="287">
        <v>0</v>
      </c>
      <c r="H180" s="127" t="s">
        <v>1913</v>
      </c>
      <c r="J180" s="119"/>
      <c r="K180" s="119"/>
      <c r="L180" s="119"/>
    </row>
    <row r="181" spans="1:12" s="127" customFormat="1" x14ac:dyDescent="0.2">
      <c r="A181" s="146" t="s">
        <v>1928</v>
      </c>
      <c r="B181" s="127" t="s">
        <v>1929</v>
      </c>
      <c r="C181" s="287">
        <v>61200</v>
      </c>
      <c r="D181" s="287">
        <v>61200</v>
      </c>
      <c r="E181" s="287">
        <v>0</v>
      </c>
      <c r="F181" s="287">
        <v>0</v>
      </c>
      <c r="G181" s="287">
        <v>0</v>
      </c>
      <c r="H181" s="127" t="s">
        <v>1913</v>
      </c>
      <c r="J181" s="119"/>
      <c r="K181" s="119"/>
      <c r="L181" s="119"/>
    </row>
    <row r="182" spans="1:12" s="127" customFormat="1" x14ac:dyDescent="0.2">
      <c r="A182" s="146" t="s">
        <v>1930</v>
      </c>
      <c r="B182" s="127" t="s">
        <v>1931</v>
      </c>
      <c r="C182" s="287">
        <v>6210</v>
      </c>
      <c r="D182" s="287">
        <v>6210</v>
      </c>
      <c r="E182" s="287">
        <v>0</v>
      </c>
      <c r="F182" s="287">
        <v>0</v>
      </c>
      <c r="G182" s="287">
        <v>0</v>
      </c>
      <c r="H182" s="127" t="s">
        <v>1913</v>
      </c>
      <c r="J182" s="119"/>
      <c r="K182" s="119"/>
      <c r="L182" s="119"/>
    </row>
    <row r="183" spans="1:12" s="127" customFormat="1" x14ac:dyDescent="0.2">
      <c r="A183" s="146">
        <v>2113</v>
      </c>
      <c r="B183" s="127" t="s">
        <v>205</v>
      </c>
      <c r="C183" s="287">
        <v>0</v>
      </c>
      <c r="D183" s="287">
        <v>0</v>
      </c>
      <c r="E183" s="287">
        <v>0</v>
      </c>
      <c r="F183" s="287">
        <v>0</v>
      </c>
      <c r="G183" s="287">
        <v>0</v>
      </c>
      <c r="J183" s="119"/>
      <c r="K183" s="119"/>
      <c r="L183" s="119"/>
    </row>
    <row r="184" spans="1:12" s="127" customFormat="1" x14ac:dyDescent="0.2">
      <c r="A184" s="146">
        <v>2114</v>
      </c>
      <c r="B184" s="127" t="s">
        <v>206</v>
      </c>
      <c r="C184" s="287">
        <v>0</v>
      </c>
      <c r="D184" s="287">
        <v>0</v>
      </c>
      <c r="E184" s="287">
        <v>0</v>
      </c>
      <c r="F184" s="287">
        <v>0</v>
      </c>
      <c r="G184" s="287">
        <v>0</v>
      </c>
      <c r="J184" s="119"/>
      <c r="K184" s="119"/>
      <c r="L184" s="119"/>
    </row>
    <row r="185" spans="1:12" s="127" customFormat="1" x14ac:dyDescent="0.2">
      <c r="A185" s="146">
        <v>2115</v>
      </c>
      <c r="B185" s="127" t="s">
        <v>207</v>
      </c>
      <c r="C185" s="287">
        <v>0</v>
      </c>
      <c r="D185" s="287">
        <v>0</v>
      </c>
      <c r="E185" s="287">
        <v>0</v>
      </c>
      <c r="F185" s="287">
        <v>0</v>
      </c>
      <c r="G185" s="287">
        <v>0</v>
      </c>
      <c r="J185" s="119"/>
      <c r="K185" s="119"/>
      <c r="L185" s="119"/>
    </row>
    <row r="186" spans="1:12" s="127" customFormat="1" x14ac:dyDescent="0.2">
      <c r="A186" s="146">
        <v>2116</v>
      </c>
      <c r="B186" s="127" t="s">
        <v>208</v>
      </c>
      <c r="C186" s="287">
        <v>0</v>
      </c>
      <c r="D186" s="287">
        <v>0</v>
      </c>
      <c r="E186" s="287">
        <v>0</v>
      </c>
      <c r="F186" s="287">
        <v>0</v>
      </c>
      <c r="G186" s="287">
        <v>0</v>
      </c>
      <c r="J186" s="119"/>
      <c r="K186" s="119"/>
      <c r="L186" s="119"/>
    </row>
    <row r="187" spans="1:12" s="127" customFormat="1" x14ac:dyDescent="0.2">
      <c r="A187" s="259">
        <v>2117</v>
      </c>
      <c r="B187" s="178" t="s">
        <v>209</v>
      </c>
      <c r="C187" s="286">
        <f>+C188</f>
        <v>29097.9</v>
      </c>
      <c r="D187" s="286">
        <f t="shared" ref="D187:G187" si="19">+D188</f>
        <v>29097.9</v>
      </c>
      <c r="E187" s="286">
        <f t="shared" si="19"/>
        <v>0</v>
      </c>
      <c r="F187" s="286">
        <f t="shared" si="19"/>
        <v>0</v>
      </c>
      <c r="G187" s="286">
        <f t="shared" si="19"/>
        <v>0</v>
      </c>
      <c r="J187" s="119"/>
      <c r="K187" s="119"/>
      <c r="L187" s="119"/>
    </row>
    <row r="188" spans="1:12" s="127" customFormat="1" x14ac:dyDescent="0.2">
      <c r="A188" s="259" t="s">
        <v>1672</v>
      </c>
      <c r="B188" s="178" t="s">
        <v>1932</v>
      </c>
      <c r="C188" s="286">
        <f>SUM(C189:C191)</f>
        <v>29097.9</v>
      </c>
      <c r="D188" s="286">
        <f t="shared" ref="D188:G188" si="20">SUM(D189:D191)</f>
        <v>29097.9</v>
      </c>
      <c r="E188" s="286">
        <f t="shared" si="20"/>
        <v>0</v>
      </c>
      <c r="F188" s="286">
        <f t="shared" si="20"/>
        <v>0</v>
      </c>
      <c r="G188" s="286">
        <f t="shared" si="20"/>
        <v>0</v>
      </c>
      <c r="J188" s="119"/>
      <c r="K188" s="119"/>
      <c r="L188" s="119"/>
    </row>
    <row r="189" spans="1:12" s="127" customFormat="1" x14ac:dyDescent="0.2">
      <c r="A189" s="146" t="s">
        <v>1933</v>
      </c>
      <c r="B189" s="127" t="s">
        <v>1934</v>
      </c>
      <c r="C189" s="287">
        <v>24203.17</v>
      </c>
      <c r="D189" s="287">
        <v>24203.17</v>
      </c>
      <c r="E189" s="287">
        <v>0</v>
      </c>
      <c r="F189" s="287">
        <v>0</v>
      </c>
      <c r="G189" s="287">
        <v>0</v>
      </c>
      <c r="H189" s="127" t="s">
        <v>1913</v>
      </c>
      <c r="J189" s="119"/>
      <c r="K189" s="119"/>
      <c r="L189" s="119"/>
    </row>
    <row r="190" spans="1:12" s="127" customFormat="1" x14ac:dyDescent="0.2">
      <c r="A190" s="146" t="s">
        <v>1935</v>
      </c>
      <c r="B190" s="127" t="s">
        <v>1936</v>
      </c>
      <c r="C190" s="287">
        <v>3828.06</v>
      </c>
      <c r="D190" s="287">
        <v>3828.06</v>
      </c>
      <c r="E190" s="287">
        <v>0</v>
      </c>
      <c r="F190" s="287">
        <v>0</v>
      </c>
      <c r="G190" s="287">
        <v>0</v>
      </c>
      <c r="H190" s="127" t="s">
        <v>1913</v>
      </c>
      <c r="J190" s="119"/>
      <c r="K190" s="119"/>
      <c r="L190" s="119"/>
    </row>
    <row r="191" spans="1:12" s="127" customFormat="1" x14ac:dyDescent="0.2">
      <c r="A191" s="146" t="s">
        <v>1937</v>
      </c>
      <c r="B191" s="127" t="s">
        <v>1938</v>
      </c>
      <c r="C191" s="287">
        <v>1066.67</v>
      </c>
      <c r="D191" s="287">
        <v>1066.67</v>
      </c>
      <c r="E191" s="287">
        <v>0</v>
      </c>
      <c r="F191" s="287">
        <v>0</v>
      </c>
      <c r="G191" s="287">
        <v>0</v>
      </c>
      <c r="H191" s="127" t="s">
        <v>1913</v>
      </c>
      <c r="J191" s="119"/>
      <c r="K191" s="119"/>
      <c r="L191" s="119"/>
    </row>
    <row r="192" spans="1:12" s="127" customFormat="1" x14ac:dyDescent="0.2">
      <c r="A192" s="146">
        <v>2118</v>
      </c>
      <c r="B192" s="127" t="s">
        <v>210</v>
      </c>
      <c r="C192" s="287">
        <v>0</v>
      </c>
      <c r="D192" s="287">
        <v>0</v>
      </c>
      <c r="E192" s="287">
        <v>0</v>
      </c>
      <c r="F192" s="287">
        <v>0</v>
      </c>
      <c r="G192" s="287">
        <v>0</v>
      </c>
      <c r="J192" s="119"/>
      <c r="K192" s="119"/>
      <c r="L192" s="119"/>
    </row>
    <row r="193" spans="1:12" s="127" customFormat="1" x14ac:dyDescent="0.2">
      <c r="A193" s="146">
        <v>2119</v>
      </c>
      <c r="B193" s="127" t="s">
        <v>211</v>
      </c>
      <c r="C193" s="287">
        <v>0</v>
      </c>
      <c r="D193" s="287">
        <v>0</v>
      </c>
      <c r="E193" s="287">
        <v>0</v>
      </c>
      <c r="F193" s="287">
        <v>0</v>
      </c>
      <c r="G193" s="287">
        <v>0</v>
      </c>
      <c r="J193" s="119"/>
      <c r="K193" s="119"/>
      <c r="L193" s="119"/>
    </row>
    <row r="194" spans="1:12" s="127" customFormat="1" x14ac:dyDescent="0.2">
      <c r="A194" s="146">
        <v>2120</v>
      </c>
      <c r="B194" s="127" t="s">
        <v>212</v>
      </c>
      <c r="C194" s="287">
        <v>0</v>
      </c>
      <c r="D194" s="287">
        <v>0</v>
      </c>
      <c r="E194" s="287">
        <v>0</v>
      </c>
      <c r="F194" s="287">
        <v>0</v>
      </c>
      <c r="G194" s="287">
        <v>0</v>
      </c>
      <c r="J194" s="119"/>
      <c r="K194" s="119"/>
      <c r="L194" s="119"/>
    </row>
    <row r="195" spans="1:12" s="127" customFormat="1" x14ac:dyDescent="0.2">
      <c r="A195" s="146">
        <v>2121</v>
      </c>
      <c r="B195" s="127" t="s">
        <v>213</v>
      </c>
      <c r="C195" s="287">
        <v>0</v>
      </c>
      <c r="D195" s="287">
        <v>0</v>
      </c>
      <c r="E195" s="287">
        <v>0</v>
      </c>
      <c r="F195" s="287">
        <v>0</v>
      </c>
      <c r="G195" s="287">
        <v>0</v>
      </c>
      <c r="J195" s="119"/>
      <c r="K195" s="119"/>
      <c r="L195" s="119"/>
    </row>
    <row r="196" spans="1:12" s="127" customFormat="1" x14ac:dyDescent="0.2">
      <c r="A196" s="146">
        <v>2122</v>
      </c>
      <c r="B196" s="127" t="s">
        <v>214</v>
      </c>
      <c r="C196" s="287">
        <v>0</v>
      </c>
      <c r="D196" s="287">
        <v>0</v>
      </c>
      <c r="E196" s="287">
        <v>0</v>
      </c>
      <c r="F196" s="287">
        <v>0</v>
      </c>
      <c r="G196" s="287">
        <v>0</v>
      </c>
      <c r="J196" s="119"/>
      <c r="K196" s="119"/>
      <c r="L196" s="119"/>
    </row>
    <row r="197" spans="1:12" s="127" customFormat="1" x14ac:dyDescent="0.2">
      <c r="A197" s="146">
        <v>2129</v>
      </c>
      <c r="B197" s="127" t="s">
        <v>215</v>
      </c>
      <c r="C197" s="287">
        <v>0</v>
      </c>
      <c r="D197" s="287">
        <v>0</v>
      </c>
      <c r="E197" s="287">
        <v>0</v>
      </c>
      <c r="F197" s="287">
        <v>0</v>
      </c>
      <c r="G197" s="287">
        <v>0</v>
      </c>
      <c r="J197" s="119"/>
      <c r="K197" s="119"/>
      <c r="L197" s="119"/>
    </row>
    <row r="199" spans="1:12" x14ac:dyDescent="0.2">
      <c r="A199" s="40" t="s">
        <v>216</v>
      </c>
      <c r="B199" s="40"/>
      <c r="C199" s="40"/>
      <c r="D199" s="40"/>
      <c r="E199" s="40"/>
      <c r="F199" s="40"/>
      <c r="G199" s="40"/>
      <c r="H199" s="40"/>
    </row>
    <row r="200" spans="1:12" x14ac:dyDescent="0.2">
      <c r="A200" s="42" t="s">
        <v>103</v>
      </c>
      <c r="B200" s="42" t="s">
        <v>104</v>
      </c>
      <c r="C200" s="42" t="s">
        <v>105</v>
      </c>
      <c r="D200" s="42" t="s">
        <v>217</v>
      </c>
      <c r="E200" s="42" t="s">
        <v>120</v>
      </c>
      <c r="F200" s="42"/>
      <c r="G200" s="42"/>
      <c r="H200" s="42"/>
    </row>
    <row r="201" spans="1:12" x14ac:dyDescent="0.2">
      <c r="A201" s="43">
        <v>2160</v>
      </c>
      <c r="B201" s="41" t="s">
        <v>218</v>
      </c>
      <c r="C201" s="165">
        <v>0</v>
      </c>
    </row>
    <row r="202" spans="1:12" x14ac:dyDescent="0.2">
      <c r="A202" s="43">
        <v>2161</v>
      </c>
      <c r="B202" s="41" t="s">
        <v>219</v>
      </c>
      <c r="C202" s="165">
        <v>0</v>
      </c>
    </row>
    <row r="203" spans="1:12" x14ac:dyDescent="0.2">
      <c r="A203" s="43">
        <v>2162</v>
      </c>
      <c r="B203" s="41" t="s">
        <v>220</v>
      </c>
      <c r="C203" s="165">
        <v>0</v>
      </c>
    </row>
    <row r="204" spans="1:12" x14ac:dyDescent="0.2">
      <c r="A204" s="43">
        <v>2163</v>
      </c>
      <c r="B204" s="41" t="s">
        <v>221</v>
      </c>
      <c r="C204" s="165">
        <v>0</v>
      </c>
    </row>
    <row r="205" spans="1:12" x14ac:dyDescent="0.2">
      <c r="A205" s="43">
        <v>2164</v>
      </c>
      <c r="B205" s="41" t="s">
        <v>222</v>
      </c>
      <c r="C205" s="165">
        <v>0</v>
      </c>
    </row>
    <row r="206" spans="1:12" x14ac:dyDescent="0.2">
      <c r="A206" s="43">
        <v>2165</v>
      </c>
      <c r="B206" s="41" t="s">
        <v>223</v>
      </c>
      <c r="C206" s="165">
        <v>0</v>
      </c>
    </row>
    <row r="207" spans="1:12" x14ac:dyDescent="0.2">
      <c r="A207" s="43">
        <v>2166</v>
      </c>
      <c r="B207" s="41" t="s">
        <v>224</v>
      </c>
      <c r="C207" s="165">
        <v>0</v>
      </c>
    </row>
    <row r="208" spans="1:12" x14ac:dyDescent="0.2">
      <c r="A208" s="43">
        <v>2250</v>
      </c>
      <c r="B208" s="41" t="s">
        <v>225</v>
      </c>
      <c r="C208" s="165">
        <v>0</v>
      </c>
    </row>
    <row r="209" spans="1:8" x14ac:dyDescent="0.2">
      <c r="A209" s="43">
        <v>2251</v>
      </c>
      <c r="B209" s="41" t="s">
        <v>226</v>
      </c>
      <c r="C209" s="165">
        <v>0</v>
      </c>
    </row>
    <row r="210" spans="1:8" x14ac:dyDescent="0.2">
      <c r="A210" s="43">
        <v>2252</v>
      </c>
      <c r="B210" s="41" t="s">
        <v>227</v>
      </c>
      <c r="C210" s="165">
        <v>0</v>
      </c>
    </row>
    <row r="211" spans="1:8" x14ac:dyDescent="0.2">
      <c r="A211" s="43">
        <v>2253</v>
      </c>
      <c r="B211" s="41" t="s">
        <v>228</v>
      </c>
      <c r="C211" s="165">
        <v>0</v>
      </c>
    </row>
    <row r="212" spans="1:8" x14ac:dyDescent="0.2">
      <c r="A212" s="43">
        <v>2254</v>
      </c>
      <c r="B212" s="41" t="s">
        <v>229</v>
      </c>
      <c r="C212" s="165">
        <v>0</v>
      </c>
    </row>
    <row r="213" spans="1:8" x14ac:dyDescent="0.2">
      <c r="A213" s="43">
        <v>2255</v>
      </c>
      <c r="B213" s="41" t="s">
        <v>230</v>
      </c>
      <c r="C213" s="165">
        <v>0</v>
      </c>
    </row>
    <row r="214" spans="1:8" x14ac:dyDescent="0.2">
      <c r="A214" s="43">
        <v>2256</v>
      </c>
      <c r="B214" s="41" t="s">
        <v>231</v>
      </c>
      <c r="C214" s="165">
        <v>0</v>
      </c>
    </row>
    <row r="215" spans="1:8" x14ac:dyDescent="0.2">
      <c r="C215" s="165"/>
    </row>
    <row r="216" spans="1:8" x14ac:dyDescent="0.2">
      <c r="A216" s="40" t="s">
        <v>232</v>
      </c>
      <c r="B216" s="40"/>
      <c r="C216" s="40"/>
      <c r="D216" s="40"/>
      <c r="E216" s="40"/>
      <c r="F216" s="40"/>
      <c r="G216" s="40"/>
      <c r="H216" s="40"/>
    </row>
    <row r="217" spans="1:8" x14ac:dyDescent="0.2">
      <c r="A217" s="47" t="s">
        <v>103</v>
      </c>
      <c r="B217" s="47" t="s">
        <v>104</v>
      </c>
      <c r="C217" s="47" t="s">
        <v>105</v>
      </c>
      <c r="D217" s="47" t="s">
        <v>217</v>
      </c>
      <c r="E217" s="47" t="s">
        <v>120</v>
      </c>
      <c r="F217" s="47"/>
      <c r="G217" s="47"/>
      <c r="H217" s="47"/>
    </row>
    <row r="218" spans="1:8" x14ac:dyDescent="0.2">
      <c r="A218" s="43">
        <v>2159</v>
      </c>
      <c r="B218" s="41" t="s">
        <v>233</v>
      </c>
      <c r="C218" s="165">
        <v>0</v>
      </c>
    </row>
    <row r="219" spans="1:8" x14ac:dyDescent="0.2">
      <c r="A219" s="43">
        <v>2199</v>
      </c>
      <c r="B219" s="41" t="s">
        <v>234</v>
      </c>
      <c r="C219" s="165">
        <v>0</v>
      </c>
    </row>
    <row r="220" spans="1:8" x14ac:dyDescent="0.2">
      <c r="A220" s="43">
        <v>2240</v>
      </c>
      <c r="B220" s="41" t="s">
        <v>235</v>
      </c>
      <c r="C220" s="165">
        <v>0</v>
      </c>
    </row>
    <row r="221" spans="1:8" x14ac:dyDescent="0.2">
      <c r="A221" s="43">
        <v>2241</v>
      </c>
      <c r="B221" s="41" t="s">
        <v>236</v>
      </c>
      <c r="C221" s="165">
        <v>0</v>
      </c>
    </row>
    <row r="222" spans="1:8" x14ac:dyDescent="0.2">
      <c r="A222" s="43">
        <v>2242</v>
      </c>
      <c r="B222" s="41" t="s">
        <v>237</v>
      </c>
      <c r="C222" s="165">
        <v>0</v>
      </c>
    </row>
    <row r="223" spans="1:8" x14ac:dyDescent="0.2">
      <c r="A223" s="43">
        <v>2249</v>
      </c>
      <c r="B223" s="41" t="s">
        <v>238</v>
      </c>
      <c r="C223" s="165">
        <v>0</v>
      </c>
    </row>
    <row r="225" spans="1:1" x14ac:dyDescent="0.2">
      <c r="A225" s="177"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43" fitToHeight="0" orientation="portrait"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7"/>
  <sheetViews>
    <sheetView showGridLines="0" zoomScaleNormal="100" zoomScaleSheetLayoutView="90" workbookViewId="0">
      <selection sqref="A1:C1"/>
    </sheetView>
  </sheetViews>
  <sheetFormatPr baseColWidth="10" defaultColWidth="9.140625" defaultRowHeight="11.25" x14ac:dyDescent="0.2"/>
  <cols>
    <col min="1" max="1" width="19.28515625" style="41" customWidth="1"/>
    <col min="2" max="2" width="72.85546875" style="41" bestFit="1" customWidth="1"/>
    <col min="3" max="3" width="15.7109375" style="41" customWidth="1"/>
    <col min="4" max="5" width="19.7109375" style="41" customWidth="1"/>
    <col min="6" max="7" width="9.140625" style="41"/>
    <col min="8" max="8" width="10.140625" style="41" bestFit="1" customWidth="1"/>
    <col min="9" max="16384" width="9.140625" style="41"/>
  </cols>
  <sheetData>
    <row r="1" spans="1:5" s="57" customFormat="1" ht="18.95" customHeight="1" x14ac:dyDescent="0.25">
      <c r="A1" s="354" t="s">
        <v>1939</v>
      </c>
      <c r="B1" s="354"/>
      <c r="C1" s="354"/>
      <c r="D1" s="36" t="s">
        <v>97</v>
      </c>
      <c r="E1" s="199">
        <v>2021</v>
      </c>
    </row>
    <row r="2" spans="1:5" s="38" customFormat="1" ht="18.95" customHeight="1" x14ac:dyDescent="0.25">
      <c r="A2" s="354" t="s">
        <v>437</v>
      </c>
      <c r="B2" s="354"/>
      <c r="C2" s="354"/>
      <c r="D2" s="36" t="s">
        <v>99</v>
      </c>
      <c r="E2" s="199" t="s">
        <v>603</v>
      </c>
    </row>
    <row r="3" spans="1:5" s="38" customFormat="1" ht="18.95" customHeight="1" x14ac:dyDescent="0.25">
      <c r="A3" s="354" t="s">
        <v>606</v>
      </c>
      <c r="B3" s="354"/>
      <c r="C3" s="354"/>
      <c r="D3" s="36" t="s">
        <v>100</v>
      </c>
      <c r="E3" s="199">
        <v>4</v>
      </c>
    </row>
    <row r="4" spans="1:5" x14ac:dyDescent="0.2">
      <c r="A4" s="39" t="s">
        <v>101</v>
      </c>
      <c r="B4" s="40"/>
      <c r="C4" s="40"/>
      <c r="D4" s="40"/>
      <c r="E4" s="40"/>
    </row>
    <row r="6" spans="1:5" x14ac:dyDescent="0.2">
      <c r="A6" s="53" t="s">
        <v>436</v>
      </c>
      <c r="B6" s="53"/>
      <c r="C6" s="53"/>
      <c r="D6" s="53"/>
      <c r="E6" s="53"/>
    </row>
    <row r="7" spans="1:5" x14ac:dyDescent="0.2">
      <c r="A7" s="52" t="s">
        <v>103</v>
      </c>
      <c r="B7" s="52" t="s">
        <v>104</v>
      </c>
      <c r="C7" s="52" t="s">
        <v>105</v>
      </c>
      <c r="D7" s="52" t="s">
        <v>388</v>
      </c>
      <c r="E7" s="52"/>
    </row>
    <row r="8" spans="1:5" s="127" customFormat="1" x14ac:dyDescent="0.2">
      <c r="A8" s="254">
        <v>4100</v>
      </c>
      <c r="B8" s="255" t="s">
        <v>435</v>
      </c>
      <c r="C8" s="319">
        <f>+C9+C19+C25+C28+C34+C37+C46</f>
        <v>7434259.4900000002</v>
      </c>
      <c r="D8" s="148"/>
      <c r="E8" s="126"/>
    </row>
    <row r="9" spans="1:5" s="127" customFormat="1" x14ac:dyDescent="0.2">
      <c r="A9" s="151">
        <v>4110</v>
      </c>
      <c r="B9" s="148" t="s">
        <v>434</v>
      </c>
      <c r="C9" s="296">
        <v>0</v>
      </c>
      <c r="D9" s="148"/>
      <c r="E9" s="126"/>
    </row>
    <row r="10" spans="1:5" s="127" customFormat="1" x14ac:dyDescent="0.2">
      <c r="A10" s="151">
        <v>4111</v>
      </c>
      <c r="B10" s="148" t="s">
        <v>433</v>
      </c>
      <c r="C10" s="296">
        <v>0</v>
      </c>
      <c r="D10" s="148"/>
      <c r="E10" s="126"/>
    </row>
    <row r="11" spans="1:5" s="127" customFormat="1" x14ac:dyDescent="0.2">
      <c r="A11" s="151">
        <v>4112</v>
      </c>
      <c r="B11" s="148" t="s">
        <v>432</v>
      </c>
      <c r="C11" s="296">
        <v>0</v>
      </c>
      <c r="D11" s="148"/>
      <c r="E11" s="126"/>
    </row>
    <row r="12" spans="1:5" s="127" customFormat="1" x14ac:dyDescent="0.2">
      <c r="A12" s="151">
        <v>4113</v>
      </c>
      <c r="B12" s="148" t="s">
        <v>431</v>
      </c>
      <c r="C12" s="296">
        <v>0</v>
      </c>
      <c r="D12" s="148"/>
      <c r="E12" s="126"/>
    </row>
    <row r="13" spans="1:5" s="127" customFormat="1" x14ac:dyDescent="0.2">
      <c r="A13" s="151">
        <v>4114</v>
      </c>
      <c r="B13" s="148" t="s">
        <v>430</v>
      </c>
      <c r="C13" s="296">
        <v>0</v>
      </c>
      <c r="D13" s="148"/>
      <c r="E13" s="126"/>
    </row>
    <row r="14" spans="1:5" s="127" customFormat="1" x14ac:dyDescent="0.2">
      <c r="A14" s="151">
        <v>4115</v>
      </c>
      <c r="B14" s="148" t="s">
        <v>429</v>
      </c>
      <c r="C14" s="296">
        <v>0</v>
      </c>
      <c r="D14" s="148"/>
      <c r="E14" s="126"/>
    </row>
    <row r="15" spans="1:5" s="127" customFormat="1" x14ac:dyDescent="0.2">
      <c r="A15" s="151">
        <v>4116</v>
      </c>
      <c r="B15" s="148" t="s">
        <v>428</v>
      </c>
      <c r="C15" s="296">
        <v>0</v>
      </c>
      <c r="D15" s="148"/>
      <c r="E15" s="126"/>
    </row>
    <row r="16" spans="1:5" s="127" customFormat="1" x14ac:dyDescent="0.2">
      <c r="A16" s="151">
        <v>4117</v>
      </c>
      <c r="B16" s="148" t="s">
        <v>427</v>
      </c>
      <c r="C16" s="296">
        <v>0</v>
      </c>
      <c r="D16" s="148"/>
      <c r="E16" s="126"/>
    </row>
    <row r="17" spans="1:5" s="127" customFormat="1" ht="22.5" x14ac:dyDescent="0.2">
      <c r="A17" s="151">
        <v>4118</v>
      </c>
      <c r="B17" s="125" t="s">
        <v>426</v>
      </c>
      <c r="C17" s="296">
        <v>0</v>
      </c>
      <c r="D17" s="148"/>
      <c r="E17" s="126"/>
    </row>
    <row r="18" spans="1:5" s="127" customFormat="1" x14ac:dyDescent="0.2">
      <c r="A18" s="151">
        <v>4119</v>
      </c>
      <c r="B18" s="148" t="s">
        <v>425</v>
      </c>
      <c r="C18" s="296">
        <v>0</v>
      </c>
      <c r="D18" s="148"/>
      <c r="E18" s="126"/>
    </row>
    <row r="19" spans="1:5" s="127" customFormat="1" x14ac:dyDescent="0.2">
      <c r="A19" s="151">
        <v>4120</v>
      </c>
      <c r="B19" s="148" t="s">
        <v>424</v>
      </c>
      <c r="C19" s="296">
        <v>0</v>
      </c>
      <c r="D19" s="148"/>
      <c r="E19" s="126"/>
    </row>
    <row r="20" spans="1:5" s="127" customFormat="1" x14ac:dyDescent="0.2">
      <c r="A20" s="151">
        <v>4121</v>
      </c>
      <c r="B20" s="148" t="s">
        <v>423</v>
      </c>
      <c r="C20" s="296">
        <v>0</v>
      </c>
      <c r="D20" s="148"/>
      <c r="E20" s="126"/>
    </row>
    <row r="21" spans="1:5" s="127" customFormat="1" x14ac:dyDescent="0.2">
      <c r="A21" s="151">
        <v>4122</v>
      </c>
      <c r="B21" s="148" t="s">
        <v>422</v>
      </c>
      <c r="C21" s="296">
        <v>0</v>
      </c>
      <c r="D21" s="148"/>
      <c r="E21" s="126"/>
    </row>
    <row r="22" spans="1:5" s="127" customFormat="1" x14ac:dyDescent="0.2">
      <c r="A22" s="151">
        <v>4123</v>
      </c>
      <c r="B22" s="148" t="s">
        <v>421</v>
      </c>
      <c r="C22" s="296">
        <v>0</v>
      </c>
      <c r="D22" s="148"/>
      <c r="E22" s="126"/>
    </row>
    <row r="23" spans="1:5" s="127" customFormat="1" x14ac:dyDescent="0.2">
      <c r="A23" s="151">
        <v>4124</v>
      </c>
      <c r="B23" s="148" t="s">
        <v>420</v>
      </c>
      <c r="C23" s="296">
        <v>0</v>
      </c>
      <c r="D23" s="148"/>
      <c r="E23" s="126"/>
    </row>
    <row r="24" spans="1:5" s="127" customFormat="1" x14ac:dyDescent="0.2">
      <c r="A24" s="151">
        <v>4129</v>
      </c>
      <c r="B24" s="148" t="s">
        <v>419</v>
      </c>
      <c r="C24" s="296">
        <v>0</v>
      </c>
      <c r="D24" s="148"/>
      <c r="E24" s="126"/>
    </row>
    <row r="25" spans="1:5" s="127" customFormat="1" x14ac:dyDescent="0.2">
      <c r="A25" s="151">
        <v>4130</v>
      </c>
      <c r="B25" s="148" t="s">
        <v>418</v>
      </c>
      <c r="C25" s="296">
        <v>0</v>
      </c>
      <c r="D25" s="148"/>
      <c r="E25" s="126"/>
    </row>
    <row r="26" spans="1:5" s="127" customFormat="1" x14ac:dyDescent="0.2">
      <c r="A26" s="151">
        <v>4131</v>
      </c>
      <c r="B26" s="148" t="s">
        <v>417</v>
      </c>
      <c r="C26" s="296">
        <v>0</v>
      </c>
      <c r="D26" s="148"/>
      <c r="E26" s="126"/>
    </row>
    <row r="27" spans="1:5" s="127" customFormat="1" ht="22.5" x14ac:dyDescent="0.2">
      <c r="A27" s="151">
        <v>4132</v>
      </c>
      <c r="B27" s="125" t="s">
        <v>416</v>
      </c>
      <c r="C27" s="296">
        <v>0</v>
      </c>
      <c r="D27" s="148"/>
      <c r="E27" s="126"/>
    </row>
    <row r="28" spans="1:5" s="127" customFormat="1" x14ac:dyDescent="0.2">
      <c r="A28" s="151">
        <v>4140</v>
      </c>
      <c r="B28" s="148" t="s">
        <v>415</v>
      </c>
      <c r="C28" s="296">
        <v>0</v>
      </c>
      <c r="D28" s="148"/>
      <c r="E28" s="126"/>
    </row>
    <row r="29" spans="1:5" s="127" customFormat="1" x14ac:dyDescent="0.2">
      <c r="A29" s="151">
        <v>4141</v>
      </c>
      <c r="B29" s="148" t="s">
        <v>414</v>
      </c>
      <c r="C29" s="296">
        <v>0</v>
      </c>
      <c r="D29" s="148"/>
      <c r="E29" s="126"/>
    </row>
    <row r="30" spans="1:5" s="127" customFormat="1" x14ac:dyDescent="0.2">
      <c r="A30" s="151">
        <v>4143</v>
      </c>
      <c r="B30" s="148" t="s">
        <v>413</v>
      </c>
      <c r="C30" s="296">
        <v>0</v>
      </c>
      <c r="D30" s="148"/>
      <c r="E30" s="126"/>
    </row>
    <row r="31" spans="1:5" s="127" customFormat="1" x14ac:dyDescent="0.2">
      <c r="A31" s="151">
        <v>4144</v>
      </c>
      <c r="B31" s="148" t="s">
        <v>412</v>
      </c>
      <c r="C31" s="296">
        <v>0</v>
      </c>
      <c r="D31" s="148"/>
      <c r="E31" s="126"/>
    </row>
    <row r="32" spans="1:5" s="127" customFormat="1" ht="22.5" x14ac:dyDescent="0.2">
      <c r="A32" s="151">
        <v>4145</v>
      </c>
      <c r="B32" s="125" t="s">
        <v>411</v>
      </c>
      <c r="C32" s="296">
        <v>0</v>
      </c>
      <c r="D32" s="148"/>
      <c r="E32" s="126"/>
    </row>
    <row r="33" spans="1:5" s="127" customFormat="1" x14ac:dyDescent="0.2">
      <c r="A33" s="151">
        <v>4149</v>
      </c>
      <c r="B33" s="148" t="s">
        <v>410</v>
      </c>
      <c r="C33" s="296">
        <v>0</v>
      </c>
      <c r="D33" s="148"/>
      <c r="E33" s="126"/>
    </row>
    <row r="34" spans="1:5" s="127" customFormat="1" x14ac:dyDescent="0.2">
      <c r="A34" s="151">
        <v>4150</v>
      </c>
      <c r="B34" s="148" t="s">
        <v>409</v>
      </c>
      <c r="C34" s="296">
        <v>0</v>
      </c>
      <c r="D34" s="148"/>
      <c r="E34" s="126"/>
    </row>
    <row r="35" spans="1:5" s="127" customFormat="1" x14ac:dyDescent="0.2">
      <c r="A35" s="151">
        <v>4151</v>
      </c>
      <c r="B35" s="148" t="s">
        <v>409</v>
      </c>
      <c r="C35" s="296">
        <v>0</v>
      </c>
      <c r="D35" s="148"/>
      <c r="E35" s="126"/>
    </row>
    <row r="36" spans="1:5" s="127" customFormat="1" ht="22.5" x14ac:dyDescent="0.2">
      <c r="A36" s="151">
        <v>4154</v>
      </c>
      <c r="B36" s="125" t="s">
        <v>408</v>
      </c>
      <c r="C36" s="296">
        <v>0</v>
      </c>
      <c r="D36" s="148"/>
      <c r="E36" s="126"/>
    </row>
    <row r="37" spans="1:5" s="127" customFormat="1" x14ac:dyDescent="0.2">
      <c r="A37" s="254">
        <v>4160</v>
      </c>
      <c r="B37" s="255" t="s">
        <v>407</v>
      </c>
      <c r="C37" s="319">
        <f>+C38+C39+C40+C41+C42+C43+C44+C45</f>
        <v>7434259.4900000002</v>
      </c>
      <c r="D37" s="255"/>
      <c r="E37" s="126"/>
    </row>
    <row r="38" spans="1:5" s="127" customFormat="1" x14ac:dyDescent="0.2">
      <c r="A38" s="151">
        <v>4161</v>
      </c>
      <c r="B38" s="148" t="s">
        <v>406</v>
      </c>
      <c r="C38" s="296">
        <v>0</v>
      </c>
      <c r="D38" s="148"/>
      <c r="E38" s="126"/>
    </row>
    <row r="39" spans="1:5" s="127" customFormat="1" x14ac:dyDescent="0.2">
      <c r="A39" s="151">
        <v>4162</v>
      </c>
      <c r="B39" s="148" t="s">
        <v>405</v>
      </c>
      <c r="C39" s="296">
        <v>0</v>
      </c>
      <c r="D39" s="148"/>
      <c r="E39" s="126"/>
    </row>
    <row r="40" spans="1:5" s="127" customFormat="1" x14ac:dyDescent="0.2">
      <c r="A40" s="151">
        <v>4163</v>
      </c>
      <c r="B40" s="148" t="s">
        <v>404</v>
      </c>
      <c r="C40" s="296">
        <v>0</v>
      </c>
      <c r="D40" s="148"/>
      <c r="E40" s="126"/>
    </row>
    <row r="41" spans="1:5" s="127" customFormat="1" x14ac:dyDescent="0.2">
      <c r="A41" s="151">
        <v>4164</v>
      </c>
      <c r="B41" s="148" t="s">
        <v>403</v>
      </c>
      <c r="C41" s="296">
        <v>0</v>
      </c>
      <c r="D41" s="148"/>
      <c r="E41" s="126"/>
    </row>
    <row r="42" spans="1:5" s="127" customFormat="1" x14ac:dyDescent="0.2">
      <c r="A42" s="151">
        <v>4165</v>
      </c>
      <c r="B42" s="148" t="s">
        <v>402</v>
      </c>
      <c r="C42" s="296">
        <v>0</v>
      </c>
      <c r="D42" s="148"/>
      <c r="E42" s="126"/>
    </row>
    <row r="43" spans="1:5" s="127" customFormat="1" ht="22.5" x14ac:dyDescent="0.2">
      <c r="A43" s="151">
        <v>4166</v>
      </c>
      <c r="B43" s="125" t="s">
        <v>401</v>
      </c>
      <c r="C43" s="296">
        <v>0</v>
      </c>
      <c r="D43" s="148"/>
      <c r="E43" s="126"/>
    </row>
    <row r="44" spans="1:5" s="127" customFormat="1" x14ac:dyDescent="0.2">
      <c r="A44" s="151">
        <v>4168</v>
      </c>
      <c r="B44" s="148" t="s">
        <v>400</v>
      </c>
      <c r="C44" s="296">
        <v>0</v>
      </c>
      <c r="D44" s="148"/>
      <c r="E44" s="126"/>
    </row>
    <row r="45" spans="1:5" s="127" customFormat="1" x14ac:dyDescent="0.2">
      <c r="A45" s="151">
        <v>4169</v>
      </c>
      <c r="B45" s="148" t="s">
        <v>399</v>
      </c>
      <c r="C45" s="296">
        <v>7434259.4900000002</v>
      </c>
      <c r="D45" s="148"/>
      <c r="E45" s="126"/>
    </row>
    <row r="46" spans="1:5" s="127" customFormat="1" x14ac:dyDescent="0.2">
      <c r="A46" s="151">
        <v>4170</v>
      </c>
      <c r="B46" s="148" t="s">
        <v>398</v>
      </c>
      <c r="C46" s="296">
        <v>0</v>
      </c>
      <c r="D46" s="148"/>
      <c r="E46" s="126"/>
    </row>
    <row r="47" spans="1:5" s="127" customFormat="1" x14ac:dyDescent="0.2">
      <c r="A47" s="151">
        <v>4171</v>
      </c>
      <c r="B47" s="148" t="s">
        <v>397</v>
      </c>
      <c r="C47" s="296">
        <v>0</v>
      </c>
      <c r="D47" s="148"/>
      <c r="E47" s="126"/>
    </row>
    <row r="48" spans="1:5" s="127" customFormat="1" x14ac:dyDescent="0.2">
      <c r="A48" s="151">
        <v>4172</v>
      </c>
      <c r="B48" s="148" t="s">
        <v>396</v>
      </c>
      <c r="C48" s="296">
        <v>0</v>
      </c>
      <c r="D48" s="148"/>
      <c r="E48" s="126"/>
    </row>
    <row r="49" spans="1:5" s="127" customFormat="1" ht="22.5" x14ac:dyDescent="0.2">
      <c r="A49" s="151">
        <v>4173</v>
      </c>
      <c r="B49" s="125" t="s">
        <v>395</v>
      </c>
      <c r="C49" s="296">
        <v>0</v>
      </c>
      <c r="D49" s="148"/>
      <c r="E49" s="126"/>
    </row>
    <row r="50" spans="1:5" s="127" customFormat="1" ht="22.5" x14ac:dyDescent="0.2">
      <c r="A50" s="151">
        <v>4174</v>
      </c>
      <c r="B50" s="125" t="s">
        <v>394</v>
      </c>
      <c r="C50" s="296">
        <v>0</v>
      </c>
      <c r="D50" s="148"/>
      <c r="E50" s="126"/>
    </row>
    <row r="51" spans="1:5" s="127" customFormat="1" ht="22.5" x14ac:dyDescent="0.2">
      <c r="A51" s="151">
        <v>4175</v>
      </c>
      <c r="B51" s="125" t="s">
        <v>393</v>
      </c>
      <c r="C51" s="296">
        <v>0</v>
      </c>
      <c r="D51" s="148"/>
      <c r="E51" s="126"/>
    </row>
    <row r="52" spans="1:5" s="127" customFormat="1" ht="22.5" x14ac:dyDescent="0.2">
      <c r="A52" s="151">
        <v>4176</v>
      </c>
      <c r="B52" s="125" t="s">
        <v>392</v>
      </c>
      <c r="C52" s="296">
        <v>0</v>
      </c>
      <c r="D52" s="148"/>
      <c r="E52" s="126"/>
    </row>
    <row r="53" spans="1:5" s="127" customFormat="1" ht="22.5" x14ac:dyDescent="0.2">
      <c r="A53" s="151">
        <v>4177</v>
      </c>
      <c r="B53" s="125" t="s">
        <v>391</v>
      </c>
      <c r="C53" s="296">
        <v>0</v>
      </c>
      <c r="D53" s="148"/>
      <c r="E53" s="126"/>
    </row>
    <row r="54" spans="1:5" s="127" customFormat="1" ht="22.5" x14ac:dyDescent="0.2">
      <c r="A54" s="151">
        <v>4178</v>
      </c>
      <c r="B54" s="125" t="s">
        <v>390</v>
      </c>
      <c r="C54" s="296">
        <v>0</v>
      </c>
      <c r="D54" s="148"/>
      <c r="E54" s="126"/>
    </row>
    <row r="55" spans="1:5" x14ac:dyDescent="0.2">
      <c r="A55" s="55"/>
      <c r="B55" s="56"/>
      <c r="C55" s="277"/>
      <c r="D55" s="48"/>
      <c r="E55" s="54"/>
    </row>
    <row r="56" spans="1:5" x14ac:dyDescent="0.2">
      <c r="A56" s="53" t="s">
        <v>389</v>
      </c>
      <c r="B56" s="53"/>
      <c r="C56" s="273"/>
      <c r="D56" s="53"/>
      <c r="E56" s="53"/>
    </row>
    <row r="57" spans="1:5" x14ac:dyDescent="0.2">
      <c r="A57" s="52" t="s">
        <v>103</v>
      </c>
      <c r="B57" s="52" t="s">
        <v>104</v>
      </c>
      <c r="C57" s="274" t="s">
        <v>105</v>
      </c>
      <c r="D57" s="52" t="s">
        <v>388</v>
      </c>
      <c r="E57" s="52"/>
    </row>
    <row r="58" spans="1:5" ht="33.75" x14ac:dyDescent="0.2">
      <c r="A58" s="55">
        <v>4200</v>
      </c>
      <c r="B58" s="56" t="s">
        <v>387</v>
      </c>
      <c r="C58" s="277">
        <v>0</v>
      </c>
      <c r="D58" s="48"/>
      <c r="E58" s="54"/>
    </row>
    <row r="59" spans="1:5" ht="22.5" x14ac:dyDescent="0.2">
      <c r="A59" s="55">
        <v>4210</v>
      </c>
      <c r="B59" s="56" t="s">
        <v>386</v>
      </c>
      <c r="C59" s="277">
        <v>0</v>
      </c>
      <c r="D59" s="48"/>
      <c r="E59" s="54"/>
    </row>
    <row r="60" spans="1:5" x14ac:dyDescent="0.2">
      <c r="A60" s="55">
        <v>4211</v>
      </c>
      <c r="B60" s="48" t="s">
        <v>296</v>
      </c>
      <c r="C60" s="277">
        <v>0</v>
      </c>
      <c r="D60" s="48"/>
      <c r="E60" s="54"/>
    </row>
    <row r="61" spans="1:5" x14ac:dyDescent="0.2">
      <c r="A61" s="55">
        <v>4212</v>
      </c>
      <c r="B61" s="48" t="s">
        <v>293</v>
      </c>
      <c r="C61" s="277">
        <v>0</v>
      </c>
      <c r="D61" s="48"/>
      <c r="E61" s="54"/>
    </row>
    <row r="62" spans="1:5" x14ac:dyDescent="0.2">
      <c r="A62" s="55">
        <v>4213</v>
      </c>
      <c r="B62" s="48" t="s">
        <v>290</v>
      </c>
      <c r="C62" s="277">
        <v>0</v>
      </c>
      <c r="D62" s="48"/>
      <c r="E62" s="54"/>
    </row>
    <row r="63" spans="1:5" x14ac:dyDescent="0.2">
      <c r="A63" s="55">
        <v>4214</v>
      </c>
      <c r="B63" s="48" t="s">
        <v>385</v>
      </c>
      <c r="C63" s="277">
        <v>0</v>
      </c>
      <c r="D63" s="48"/>
      <c r="E63" s="54"/>
    </row>
    <row r="64" spans="1:5" x14ac:dyDescent="0.2">
      <c r="A64" s="55">
        <v>4215</v>
      </c>
      <c r="B64" s="48" t="s">
        <v>384</v>
      </c>
      <c r="C64" s="277">
        <v>0</v>
      </c>
      <c r="D64" s="48"/>
      <c r="E64" s="54"/>
    </row>
    <row r="65" spans="1:5" x14ac:dyDescent="0.2">
      <c r="A65" s="55">
        <v>4220</v>
      </c>
      <c r="B65" s="48" t="s">
        <v>383</v>
      </c>
      <c r="C65" s="277">
        <v>0</v>
      </c>
      <c r="D65" s="48"/>
      <c r="E65" s="54"/>
    </row>
    <row r="66" spans="1:5" x14ac:dyDescent="0.2">
      <c r="A66" s="55">
        <v>4221</v>
      </c>
      <c r="B66" s="48" t="s">
        <v>382</v>
      </c>
      <c r="C66" s="277">
        <v>0</v>
      </c>
      <c r="D66" s="48"/>
      <c r="E66" s="54"/>
    </row>
    <row r="67" spans="1:5" x14ac:dyDescent="0.2">
      <c r="A67" s="55">
        <v>4223</v>
      </c>
      <c r="B67" s="48" t="s">
        <v>323</v>
      </c>
      <c r="C67" s="277">
        <v>0</v>
      </c>
      <c r="D67" s="48"/>
      <c r="E67" s="54"/>
    </row>
    <row r="68" spans="1:5" x14ac:dyDescent="0.2">
      <c r="A68" s="55">
        <v>4225</v>
      </c>
      <c r="B68" s="48" t="s">
        <v>315</v>
      </c>
      <c r="C68" s="277">
        <v>0</v>
      </c>
      <c r="D68" s="48"/>
      <c r="E68" s="54"/>
    </row>
    <row r="69" spans="1:5" x14ac:dyDescent="0.2">
      <c r="A69" s="55">
        <v>4227</v>
      </c>
      <c r="B69" s="48" t="s">
        <v>381</v>
      </c>
      <c r="C69" s="277">
        <v>0</v>
      </c>
      <c r="D69" s="48"/>
      <c r="E69" s="54"/>
    </row>
    <row r="70" spans="1:5" x14ac:dyDescent="0.2">
      <c r="A70" s="54"/>
      <c r="B70" s="54"/>
      <c r="C70" s="234"/>
      <c r="D70" s="54"/>
      <c r="E70" s="54"/>
    </row>
    <row r="71" spans="1:5" x14ac:dyDescent="0.2">
      <c r="A71" s="53" t="s">
        <v>380</v>
      </c>
      <c r="B71" s="53"/>
      <c r="C71" s="273"/>
      <c r="D71" s="53"/>
      <c r="E71" s="53"/>
    </row>
    <row r="72" spans="1:5" x14ac:dyDescent="0.2">
      <c r="A72" s="52" t="s">
        <v>103</v>
      </c>
      <c r="B72" s="52" t="s">
        <v>104</v>
      </c>
      <c r="C72" s="274" t="s">
        <v>105</v>
      </c>
      <c r="D72" s="52" t="s">
        <v>217</v>
      </c>
      <c r="E72" s="52" t="s">
        <v>120</v>
      </c>
    </row>
    <row r="73" spans="1:5" s="127" customFormat="1" x14ac:dyDescent="0.2">
      <c r="A73" s="256">
        <v>4300</v>
      </c>
      <c r="B73" s="255" t="s">
        <v>379</v>
      </c>
      <c r="C73" s="319">
        <f>+C74+C81+C87+C89+C91</f>
        <v>250104.6</v>
      </c>
      <c r="D73" s="255"/>
      <c r="E73" s="148"/>
    </row>
    <row r="74" spans="1:5" s="127" customFormat="1" x14ac:dyDescent="0.2">
      <c r="A74" s="256">
        <v>4310</v>
      </c>
      <c r="B74" s="255" t="s">
        <v>378</v>
      </c>
      <c r="C74" s="319">
        <f>+C75+C78</f>
        <v>250104.6</v>
      </c>
      <c r="D74" s="255"/>
      <c r="E74" s="148"/>
    </row>
    <row r="75" spans="1:5" s="127" customFormat="1" x14ac:dyDescent="0.2">
      <c r="A75" s="256">
        <v>4311</v>
      </c>
      <c r="B75" s="255" t="s">
        <v>377</v>
      </c>
      <c r="C75" s="319">
        <f>+C76</f>
        <v>1691.43</v>
      </c>
      <c r="D75" s="255"/>
      <c r="E75" s="148"/>
    </row>
    <row r="76" spans="1:5" s="127" customFormat="1" x14ac:dyDescent="0.2">
      <c r="A76" s="256" t="s">
        <v>1940</v>
      </c>
      <c r="B76" s="255" t="s">
        <v>1941</v>
      </c>
      <c r="C76" s="319">
        <f>+C77</f>
        <v>1691.43</v>
      </c>
      <c r="D76" s="255"/>
      <c r="E76" s="148"/>
    </row>
    <row r="77" spans="1:5" s="127" customFormat="1" x14ac:dyDescent="0.2">
      <c r="A77" s="150">
        <v>1691.43</v>
      </c>
      <c r="B77" s="148" t="s">
        <v>1942</v>
      </c>
      <c r="C77" s="296">
        <v>1691.43</v>
      </c>
      <c r="D77" s="148"/>
      <c r="E77" s="148"/>
    </row>
    <row r="78" spans="1:5" s="127" customFormat="1" x14ac:dyDescent="0.2">
      <c r="A78" s="256">
        <v>4319</v>
      </c>
      <c r="B78" s="255" t="s">
        <v>376</v>
      </c>
      <c r="C78" s="319">
        <f>+C79</f>
        <v>248413.17</v>
      </c>
      <c r="D78" s="255"/>
      <c r="E78" s="148"/>
    </row>
    <row r="79" spans="1:5" s="127" customFormat="1" x14ac:dyDescent="0.2">
      <c r="A79" s="256" t="s">
        <v>1943</v>
      </c>
      <c r="B79" s="255" t="s">
        <v>1941</v>
      </c>
      <c r="C79" s="319">
        <f>+C80</f>
        <v>248413.17</v>
      </c>
      <c r="D79" s="255"/>
      <c r="E79" s="148"/>
    </row>
    <row r="80" spans="1:5" s="127" customFormat="1" x14ac:dyDescent="0.2">
      <c r="A80" s="150" t="s">
        <v>1944</v>
      </c>
      <c r="B80" s="148" t="s">
        <v>37</v>
      </c>
      <c r="C80" s="296">
        <v>248413.17</v>
      </c>
      <c r="D80" s="148"/>
      <c r="E80" s="148"/>
    </row>
    <row r="81" spans="1:5" s="127" customFormat="1" x14ac:dyDescent="0.2">
      <c r="A81" s="150">
        <v>4320</v>
      </c>
      <c r="B81" s="148" t="s">
        <v>375</v>
      </c>
      <c r="C81" s="296">
        <v>0</v>
      </c>
      <c r="D81" s="148"/>
      <c r="E81" s="148"/>
    </row>
    <row r="82" spans="1:5" s="127" customFormat="1" x14ac:dyDescent="0.2">
      <c r="A82" s="150">
        <v>4321</v>
      </c>
      <c r="B82" s="148" t="s">
        <v>374</v>
      </c>
      <c r="C82" s="296">
        <v>0</v>
      </c>
      <c r="D82" s="148"/>
      <c r="E82" s="148"/>
    </row>
    <row r="83" spans="1:5" s="127" customFormat="1" x14ac:dyDescent="0.2">
      <c r="A83" s="150">
        <v>4322</v>
      </c>
      <c r="B83" s="148" t="s">
        <v>373</v>
      </c>
      <c r="C83" s="296">
        <v>0</v>
      </c>
      <c r="D83" s="148"/>
      <c r="E83" s="148"/>
    </row>
    <row r="84" spans="1:5" s="127" customFormat="1" x14ac:dyDescent="0.2">
      <c r="A84" s="150">
        <v>4323</v>
      </c>
      <c r="B84" s="148" t="s">
        <v>372</v>
      </c>
      <c r="C84" s="296">
        <v>0</v>
      </c>
      <c r="D84" s="148"/>
      <c r="E84" s="148"/>
    </row>
    <row r="85" spans="1:5" s="127" customFormat="1" x14ac:dyDescent="0.2">
      <c r="A85" s="150">
        <v>4324</v>
      </c>
      <c r="B85" s="148" t="s">
        <v>371</v>
      </c>
      <c r="C85" s="296">
        <v>0</v>
      </c>
      <c r="D85" s="148"/>
      <c r="E85" s="148"/>
    </row>
    <row r="86" spans="1:5" s="127" customFormat="1" x14ac:dyDescent="0.2">
      <c r="A86" s="150">
        <v>4325</v>
      </c>
      <c r="B86" s="148" t="s">
        <v>370</v>
      </c>
      <c r="C86" s="296">
        <v>0</v>
      </c>
      <c r="D86" s="148"/>
      <c r="E86" s="148"/>
    </row>
    <row r="87" spans="1:5" s="127" customFormat="1" x14ac:dyDescent="0.2">
      <c r="A87" s="150">
        <v>4330</v>
      </c>
      <c r="B87" s="148" t="s">
        <v>369</v>
      </c>
      <c r="C87" s="296">
        <v>0</v>
      </c>
      <c r="D87" s="148"/>
      <c r="E87" s="148"/>
    </row>
    <row r="88" spans="1:5" s="127" customFormat="1" x14ac:dyDescent="0.2">
      <c r="A88" s="150">
        <v>4331</v>
      </c>
      <c r="B88" s="148" t="s">
        <v>369</v>
      </c>
      <c r="C88" s="296">
        <v>0</v>
      </c>
      <c r="D88" s="148"/>
      <c r="E88" s="148"/>
    </row>
    <row r="89" spans="1:5" s="127" customFormat="1" x14ac:dyDescent="0.2">
      <c r="A89" s="150">
        <v>4340</v>
      </c>
      <c r="B89" s="148" t="s">
        <v>368</v>
      </c>
      <c r="C89" s="296">
        <v>0</v>
      </c>
      <c r="D89" s="148"/>
      <c r="E89" s="148"/>
    </row>
    <row r="90" spans="1:5" s="127" customFormat="1" x14ac:dyDescent="0.2">
      <c r="A90" s="150">
        <v>4341</v>
      </c>
      <c r="B90" s="148" t="s">
        <v>368</v>
      </c>
      <c r="C90" s="296">
        <v>0</v>
      </c>
      <c r="D90" s="148"/>
      <c r="E90" s="148"/>
    </row>
    <row r="91" spans="1:5" s="127" customFormat="1" x14ac:dyDescent="0.2">
      <c r="A91" s="150">
        <v>4390</v>
      </c>
      <c r="B91" s="148" t="s">
        <v>362</v>
      </c>
      <c r="C91" s="296">
        <v>0</v>
      </c>
      <c r="D91" s="148"/>
      <c r="E91" s="148"/>
    </row>
    <row r="92" spans="1:5" s="127" customFormat="1" x14ac:dyDescent="0.2">
      <c r="A92" s="150">
        <v>4392</v>
      </c>
      <c r="B92" s="148" t="s">
        <v>367</v>
      </c>
      <c r="C92" s="296">
        <v>0</v>
      </c>
      <c r="D92" s="148"/>
      <c r="E92" s="148"/>
    </row>
    <row r="93" spans="1:5" s="127" customFormat="1" x14ac:dyDescent="0.2">
      <c r="A93" s="150">
        <v>4393</v>
      </c>
      <c r="B93" s="148" t="s">
        <v>366</v>
      </c>
      <c r="C93" s="296">
        <v>0</v>
      </c>
      <c r="D93" s="148"/>
      <c r="E93" s="148"/>
    </row>
    <row r="94" spans="1:5" s="127" customFormat="1" x14ac:dyDescent="0.2">
      <c r="A94" s="150">
        <v>4394</v>
      </c>
      <c r="B94" s="148" t="s">
        <v>365</v>
      </c>
      <c r="C94" s="296">
        <v>0</v>
      </c>
      <c r="D94" s="148"/>
      <c r="E94" s="148"/>
    </row>
    <row r="95" spans="1:5" s="127" customFormat="1" x14ac:dyDescent="0.2">
      <c r="A95" s="150">
        <v>4395</v>
      </c>
      <c r="B95" s="148" t="s">
        <v>246</v>
      </c>
      <c r="C95" s="296">
        <v>0</v>
      </c>
      <c r="D95" s="148"/>
      <c r="E95" s="148"/>
    </row>
    <row r="96" spans="1:5" s="127" customFormat="1" x14ac:dyDescent="0.2">
      <c r="A96" s="150">
        <v>4396</v>
      </c>
      <c r="B96" s="148" t="s">
        <v>364</v>
      </c>
      <c r="C96" s="296">
        <v>0</v>
      </c>
      <c r="D96" s="148"/>
      <c r="E96" s="148"/>
    </row>
    <row r="97" spans="1:5" s="127" customFormat="1" x14ac:dyDescent="0.2">
      <c r="A97" s="150">
        <v>4397</v>
      </c>
      <c r="B97" s="148" t="s">
        <v>363</v>
      </c>
      <c r="C97" s="296">
        <v>0</v>
      </c>
      <c r="D97" s="148"/>
      <c r="E97" s="148"/>
    </row>
    <row r="98" spans="1:5" s="127" customFormat="1" x14ac:dyDescent="0.2">
      <c r="A98" s="150">
        <v>4399</v>
      </c>
      <c r="B98" s="148" t="s">
        <v>362</v>
      </c>
      <c r="C98" s="296">
        <v>0</v>
      </c>
      <c r="D98" s="148"/>
      <c r="E98" s="148"/>
    </row>
    <row r="99" spans="1:5" x14ac:dyDescent="0.2">
      <c r="A99" s="54"/>
      <c r="B99" s="54"/>
      <c r="C99" s="234"/>
      <c r="D99" s="54"/>
      <c r="E99" s="54"/>
    </row>
    <row r="100" spans="1:5" x14ac:dyDescent="0.2">
      <c r="A100" s="53" t="s">
        <v>361</v>
      </c>
      <c r="B100" s="53"/>
      <c r="C100" s="273"/>
      <c r="D100" s="53"/>
      <c r="E100" s="53"/>
    </row>
    <row r="101" spans="1:5" x14ac:dyDescent="0.2">
      <c r="A101" s="52" t="s">
        <v>103</v>
      </c>
      <c r="B101" s="52" t="s">
        <v>104</v>
      </c>
      <c r="C101" s="274" t="s">
        <v>105</v>
      </c>
      <c r="D101" s="52" t="s">
        <v>360</v>
      </c>
      <c r="E101" s="52" t="s">
        <v>120</v>
      </c>
    </row>
    <row r="102" spans="1:5" s="127" customFormat="1" x14ac:dyDescent="0.2">
      <c r="A102" s="256">
        <v>5000</v>
      </c>
      <c r="B102" s="255" t="s">
        <v>359</v>
      </c>
      <c r="C102" s="319">
        <f>+C103+C131+C164+C174+C189+C222</f>
        <v>9066484.0799999982</v>
      </c>
      <c r="D102" s="257">
        <f>C102/$C$102</f>
        <v>1</v>
      </c>
      <c r="E102" s="148"/>
    </row>
    <row r="103" spans="1:5" s="127" customFormat="1" x14ac:dyDescent="0.2">
      <c r="A103" s="256">
        <v>5100</v>
      </c>
      <c r="B103" s="255" t="s">
        <v>358</v>
      </c>
      <c r="C103" s="319">
        <f>+C104+C111+C121</f>
        <v>8312287.3199999984</v>
      </c>
      <c r="D103" s="257">
        <f>C103/$C$102</f>
        <v>0.91681485862157941</v>
      </c>
      <c r="E103" s="148"/>
    </row>
    <row r="104" spans="1:5" s="127" customFormat="1" x14ac:dyDescent="0.2">
      <c r="A104" s="256">
        <v>5110</v>
      </c>
      <c r="B104" s="255" t="s">
        <v>357</v>
      </c>
      <c r="C104" s="319">
        <f>SUM(C105:C110)</f>
        <v>0</v>
      </c>
      <c r="D104" s="257">
        <f>SUM(D105:D110)</f>
        <v>0</v>
      </c>
      <c r="E104" s="148"/>
    </row>
    <row r="105" spans="1:5" s="127" customFormat="1" x14ac:dyDescent="0.2">
      <c r="A105" s="150">
        <v>5111</v>
      </c>
      <c r="B105" s="148" t="s">
        <v>356</v>
      </c>
      <c r="C105" s="296">
        <v>0</v>
      </c>
      <c r="D105" s="149" t="str">
        <f t="shared" ref="D105:D110" si="0">IFERROR(C105/C105,"")</f>
        <v/>
      </c>
      <c r="E105" s="148"/>
    </row>
    <row r="106" spans="1:5" s="127" customFormat="1" x14ac:dyDescent="0.2">
      <c r="A106" s="150">
        <v>5112</v>
      </c>
      <c r="B106" s="148" t="s">
        <v>355</v>
      </c>
      <c r="C106" s="296">
        <v>0</v>
      </c>
      <c r="D106" s="149" t="str">
        <f t="shared" si="0"/>
        <v/>
      </c>
      <c r="E106" s="148"/>
    </row>
    <row r="107" spans="1:5" s="127" customFormat="1" x14ac:dyDescent="0.2">
      <c r="A107" s="150">
        <v>5113</v>
      </c>
      <c r="B107" s="148" t="s">
        <v>354</v>
      </c>
      <c r="C107" s="296">
        <v>0</v>
      </c>
      <c r="D107" s="149" t="str">
        <f t="shared" si="0"/>
        <v/>
      </c>
      <c r="E107" s="148"/>
    </row>
    <row r="108" spans="1:5" s="127" customFormat="1" x14ac:dyDescent="0.2">
      <c r="A108" s="150">
        <v>5114</v>
      </c>
      <c r="B108" s="148" t="s">
        <v>353</v>
      </c>
      <c r="C108" s="296">
        <v>0</v>
      </c>
      <c r="D108" s="149" t="str">
        <f t="shared" si="0"/>
        <v/>
      </c>
      <c r="E108" s="148"/>
    </row>
    <row r="109" spans="1:5" s="127" customFormat="1" x14ac:dyDescent="0.2">
      <c r="A109" s="150">
        <v>5115</v>
      </c>
      <c r="B109" s="148" t="s">
        <v>352</v>
      </c>
      <c r="C109" s="296">
        <v>0</v>
      </c>
      <c r="D109" s="149" t="str">
        <f t="shared" si="0"/>
        <v/>
      </c>
      <c r="E109" s="148"/>
    </row>
    <row r="110" spans="1:5" s="127" customFormat="1" x14ac:dyDescent="0.2">
      <c r="A110" s="150">
        <v>5116</v>
      </c>
      <c r="B110" s="148" t="s">
        <v>351</v>
      </c>
      <c r="C110" s="296">
        <v>0</v>
      </c>
      <c r="D110" s="149" t="str">
        <f t="shared" si="0"/>
        <v/>
      </c>
      <c r="E110" s="148"/>
    </row>
    <row r="111" spans="1:5" s="127" customFormat="1" x14ac:dyDescent="0.2">
      <c r="A111" s="256">
        <v>5120</v>
      </c>
      <c r="B111" s="255" t="s">
        <v>350</v>
      </c>
      <c r="C111" s="319">
        <f>SUM(C112:C120)</f>
        <v>3090168.7699999996</v>
      </c>
      <c r="D111" s="257">
        <f>C111/$C$103</f>
        <v>0.37175913813335321</v>
      </c>
      <c r="E111" s="148"/>
    </row>
    <row r="112" spans="1:5" s="127" customFormat="1" x14ac:dyDescent="0.2">
      <c r="A112" s="150">
        <v>5121</v>
      </c>
      <c r="B112" s="148" t="s">
        <v>349</v>
      </c>
      <c r="C112" s="296">
        <v>129258</v>
      </c>
      <c r="D112" s="149">
        <f>C112/$C$111</f>
        <v>4.1828783351531965E-2</v>
      </c>
      <c r="E112" s="148"/>
    </row>
    <row r="113" spans="1:5" s="127" customFormat="1" x14ac:dyDescent="0.2">
      <c r="A113" s="150">
        <v>5122</v>
      </c>
      <c r="B113" s="148" t="s">
        <v>348</v>
      </c>
      <c r="C113" s="296">
        <v>1290540.47</v>
      </c>
      <c r="D113" s="149">
        <f t="shared" ref="D113" si="1">C113/$C$111</f>
        <v>0.4176278274924124</v>
      </c>
      <c r="E113" s="148"/>
    </row>
    <row r="114" spans="1:5" s="127" customFormat="1" x14ac:dyDescent="0.2">
      <c r="A114" s="150">
        <v>5123</v>
      </c>
      <c r="B114" s="148" t="s">
        <v>347</v>
      </c>
      <c r="C114" s="296">
        <v>0</v>
      </c>
      <c r="D114" s="149">
        <f>+C114/9066484.08</f>
        <v>0</v>
      </c>
      <c r="E114" s="148"/>
    </row>
    <row r="115" spans="1:5" s="127" customFormat="1" x14ac:dyDescent="0.2">
      <c r="A115" s="150">
        <v>5124</v>
      </c>
      <c r="B115" s="148" t="s">
        <v>346</v>
      </c>
      <c r="C115" s="296">
        <v>307886.41000000003</v>
      </c>
      <c r="D115" s="149">
        <f t="shared" ref="D115:D120" si="2">C115/$C$111</f>
        <v>9.9634173055214742E-2</v>
      </c>
      <c r="E115" s="148"/>
    </row>
    <row r="116" spans="1:5" s="127" customFormat="1" x14ac:dyDescent="0.2">
      <c r="A116" s="150">
        <v>5125</v>
      </c>
      <c r="B116" s="148" t="s">
        <v>345</v>
      </c>
      <c r="C116" s="296">
        <v>190944.82000000004</v>
      </c>
      <c r="D116" s="149">
        <f t="shared" si="2"/>
        <v>6.1791065217450911E-2</v>
      </c>
      <c r="E116" s="148"/>
    </row>
    <row r="117" spans="1:5" s="127" customFormat="1" x14ac:dyDescent="0.2">
      <c r="A117" s="150">
        <v>5126</v>
      </c>
      <c r="B117" s="148" t="s">
        <v>344</v>
      </c>
      <c r="C117" s="296">
        <v>298620.52</v>
      </c>
      <c r="D117" s="149">
        <f t="shared" si="2"/>
        <v>9.6635666925078675E-2</v>
      </c>
      <c r="E117" s="148"/>
    </row>
    <row r="118" spans="1:5" s="127" customFormat="1" x14ac:dyDescent="0.2">
      <c r="A118" s="150">
        <v>5127</v>
      </c>
      <c r="B118" s="148" t="s">
        <v>343</v>
      </c>
      <c r="C118" s="296">
        <v>841463.01</v>
      </c>
      <c r="D118" s="149">
        <f t="shared" si="2"/>
        <v>0.27230325352100432</v>
      </c>
      <c r="E118" s="148"/>
    </row>
    <row r="119" spans="1:5" s="127" customFormat="1" x14ac:dyDescent="0.2">
      <c r="A119" s="150">
        <v>5128</v>
      </c>
      <c r="B119" s="148" t="s">
        <v>342</v>
      </c>
      <c r="C119" s="296">
        <v>265.5</v>
      </c>
      <c r="D119" s="149">
        <f t="shared" si="2"/>
        <v>8.5917637436999937E-5</v>
      </c>
      <c r="E119" s="148"/>
    </row>
    <row r="120" spans="1:5" s="127" customFormat="1" x14ac:dyDescent="0.2">
      <c r="A120" s="150">
        <v>5129</v>
      </c>
      <c r="B120" s="148" t="s">
        <v>341</v>
      </c>
      <c r="C120" s="296">
        <v>31190.039999999997</v>
      </c>
      <c r="D120" s="149">
        <f t="shared" si="2"/>
        <v>1.0093312799870151E-2</v>
      </c>
      <c r="E120" s="148"/>
    </row>
    <row r="121" spans="1:5" s="127" customFormat="1" x14ac:dyDescent="0.2">
      <c r="A121" s="256">
        <v>5130</v>
      </c>
      <c r="B121" s="255" t="s">
        <v>340</v>
      </c>
      <c r="C121" s="319">
        <f>SUM(C122:C130)</f>
        <v>5222118.5499999989</v>
      </c>
      <c r="D121" s="257">
        <f>C121/$C$103</f>
        <v>0.62824086186664685</v>
      </c>
      <c r="E121" s="148"/>
    </row>
    <row r="122" spans="1:5" s="127" customFormat="1" x14ac:dyDescent="0.2">
      <c r="A122" s="150">
        <v>5131</v>
      </c>
      <c r="B122" s="148" t="s">
        <v>339</v>
      </c>
      <c r="C122" s="296">
        <v>466305.85</v>
      </c>
      <c r="D122" s="149">
        <f>C122/$C$121</f>
        <v>8.9294382257943963E-2</v>
      </c>
      <c r="E122" s="148"/>
    </row>
    <row r="123" spans="1:5" s="127" customFormat="1" x14ac:dyDescent="0.2">
      <c r="A123" s="150">
        <v>5132</v>
      </c>
      <c r="B123" s="148" t="s">
        <v>338</v>
      </c>
      <c r="C123" s="296">
        <v>166488.72999999998</v>
      </c>
      <c r="D123" s="149">
        <f t="shared" ref="D123:D126" si="3">C123/$C$121</f>
        <v>3.1881453552983781E-2</v>
      </c>
      <c r="E123" s="148"/>
    </row>
    <row r="124" spans="1:5" s="127" customFormat="1" x14ac:dyDescent="0.2">
      <c r="A124" s="150">
        <v>5133</v>
      </c>
      <c r="B124" s="148" t="s">
        <v>337</v>
      </c>
      <c r="C124" s="296">
        <v>2193940.0299999998</v>
      </c>
      <c r="D124" s="149">
        <f t="shared" si="3"/>
        <v>0.42012451632297781</v>
      </c>
      <c r="E124" s="148"/>
    </row>
    <row r="125" spans="1:5" s="127" customFormat="1" x14ac:dyDescent="0.2">
      <c r="A125" s="150">
        <v>5134</v>
      </c>
      <c r="B125" s="148" t="s">
        <v>336</v>
      </c>
      <c r="C125" s="296">
        <v>144704.65</v>
      </c>
      <c r="D125" s="149">
        <f t="shared" si="3"/>
        <v>2.7709951165317766E-2</v>
      </c>
      <c r="E125" s="148"/>
    </row>
    <row r="126" spans="1:5" s="127" customFormat="1" x14ac:dyDescent="0.2">
      <c r="A126" s="150">
        <v>5135</v>
      </c>
      <c r="B126" s="148" t="s">
        <v>335</v>
      </c>
      <c r="C126" s="296">
        <v>620486.09</v>
      </c>
      <c r="D126" s="149">
        <f t="shared" si="3"/>
        <v>0.1188188441260109</v>
      </c>
      <c r="E126" s="148"/>
    </row>
    <row r="127" spans="1:5" s="127" customFormat="1" x14ac:dyDescent="0.2">
      <c r="A127" s="150">
        <v>5136</v>
      </c>
      <c r="B127" s="148" t="s">
        <v>334</v>
      </c>
      <c r="C127" s="296">
        <v>0</v>
      </c>
      <c r="D127" s="149">
        <f>+C127/9066484.08</f>
        <v>0</v>
      </c>
      <c r="E127" s="148"/>
    </row>
    <row r="128" spans="1:5" s="127" customFormat="1" x14ac:dyDescent="0.2">
      <c r="A128" s="150">
        <v>5137</v>
      </c>
      <c r="B128" s="148" t="s">
        <v>333</v>
      </c>
      <c r="C128" s="296">
        <v>598947.72</v>
      </c>
      <c r="D128" s="149">
        <f t="shared" ref="D128:D130" si="4">C128/$C$121</f>
        <v>0.11469439352348676</v>
      </c>
      <c r="E128" s="148"/>
    </row>
    <row r="129" spans="1:5" s="127" customFormat="1" x14ac:dyDescent="0.2">
      <c r="A129" s="150">
        <v>5138</v>
      </c>
      <c r="B129" s="148" t="s">
        <v>332</v>
      </c>
      <c r="C129" s="296">
        <v>83689.8</v>
      </c>
      <c r="D129" s="149">
        <f t="shared" si="4"/>
        <v>1.6026024533663644E-2</v>
      </c>
      <c r="E129" s="148"/>
    </row>
    <row r="130" spans="1:5" s="127" customFormat="1" x14ac:dyDescent="0.2">
      <c r="A130" s="150">
        <v>5139</v>
      </c>
      <c r="B130" s="148" t="s">
        <v>331</v>
      </c>
      <c r="C130" s="296">
        <v>947555.68</v>
      </c>
      <c r="D130" s="149">
        <f t="shared" si="4"/>
        <v>0.1814504345176155</v>
      </c>
      <c r="E130" s="148"/>
    </row>
    <row r="131" spans="1:5" s="127" customFormat="1" x14ac:dyDescent="0.2">
      <c r="A131" s="256">
        <v>5200</v>
      </c>
      <c r="B131" s="255" t="s">
        <v>330</v>
      </c>
      <c r="C131" s="319">
        <v>0</v>
      </c>
      <c r="D131" s="258">
        <v>0</v>
      </c>
      <c r="E131" s="148"/>
    </row>
    <row r="132" spans="1:5" s="127" customFormat="1" x14ac:dyDescent="0.2">
      <c r="A132" s="256">
        <v>5210</v>
      </c>
      <c r="B132" s="255" t="s">
        <v>329</v>
      </c>
      <c r="C132" s="319">
        <v>0</v>
      </c>
      <c r="D132" s="258" t="str">
        <f t="shared" ref="D132:D163" si="5">IFERROR(C132/C132,"")</f>
        <v/>
      </c>
      <c r="E132" s="148"/>
    </row>
    <row r="133" spans="1:5" s="127" customFormat="1" x14ac:dyDescent="0.2">
      <c r="A133" s="150">
        <v>5211</v>
      </c>
      <c r="B133" s="148" t="s">
        <v>328</v>
      </c>
      <c r="C133" s="296">
        <v>0</v>
      </c>
      <c r="D133" s="149" t="str">
        <f t="shared" si="5"/>
        <v/>
      </c>
      <c r="E133" s="148"/>
    </row>
    <row r="134" spans="1:5" s="127" customFormat="1" x14ac:dyDescent="0.2">
      <c r="A134" s="150">
        <v>5212</v>
      </c>
      <c r="B134" s="148" t="s">
        <v>327</v>
      </c>
      <c r="C134" s="296">
        <v>0</v>
      </c>
      <c r="D134" s="149" t="str">
        <f t="shared" si="5"/>
        <v/>
      </c>
      <c r="E134" s="148"/>
    </row>
    <row r="135" spans="1:5" s="127" customFormat="1" x14ac:dyDescent="0.2">
      <c r="A135" s="256">
        <v>5220</v>
      </c>
      <c r="B135" s="255" t="s">
        <v>326</v>
      </c>
      <c r="C135" s="319">
        <v>0</v>
      </c>
      <c r="D135" s="258" t="str">
        <f t="shared" si="5"/>
        <v/>
      </c>
      <c r="E135" s="148"/>
    </row>
    <row r="136" spans="1:5" s="127" customFormat="1" x14ac:dyDescent="0.2">
      <c r="A136" s="150">
        <v>5221</v>
      </c>
      <c r="B136" s="148" t="s">
        <v>325</v>
      </c>
      <c r="C136" s="296">
        <v>0</v>
      </c>
      <c r="D136" s="149" t="str">
        <f t="shared" si="5"/>
        <v/>
      </c>
      <c r="E136" s="148"/>
    </row>
    <row r="137" spans="1:5" s="127" customFormat="1" x14ac:dyDescent="0.2">
      <c r="A137" s="150">
        <v>5222</v>
      </c>
      <c r="B137" s="148" t="s">
        <v>324</v>
      </c>
      <c r="C137" s="296">
        <v>0</v>
      </c>
      <c r="D137" s="149" t="str">
        <f t="shared" si="5"/>
        <v/>
      </c>
      <c r="E137" s="148"/>
    </row>
    <row r="138" spans="1:5" s="127" customFormat="1" x14ac:dyDescent="0.2">
      <c r="A138" s="256">
        <v>5230</v>
      </c>
      <c r="B138" s="255" t="s">
        <v>323</v>
      </c>
      <c r="C138" s="319">
        <v>0</v>
      </c>
      <c r="D138" s="258" t="str">
        <f t="shared" si="5"/>
        <v/>
      </c>
      <c r="E138" s="148"/>
    </row>
    <row r="139" spans="1:5" s="127" customFormat="1" x14ac:dyDescent="0.2">
      <c r="A139" s="150">
        <v>5231</v>
      </c>
      <c r="B139" s="148" t="s">
        <v>322</v>
      </c>
      <c r="C139" s="296">
        <v>0</v>
      </c>
      <c r="D139" s="149" t="str">
        <f t="shared" si="5"/>
        <v/>
      </c>
      <c r="E139" s="148"/>
    </row>
    <row r="140" spans="1:5" s="127" customFormat="1" x14ac:dyDescent="0.2">
      <c r="A140" s="150">
        <v>5232</v>
      </c>
      <c r="B140" s="148" t="s">
        <v>321</v>
      </c>
      <c r="C140" s="296">
        <v>0</v>
      </c>
      <c r="D140" s="149" t="str">
        <f t="shared" si="5"/>
        <v/>
      </c>
      <c r="E140" s="148"/>
    </row>
    <row r="141" spans="1:5" s="127" customFormat="1" x14ac:dyDescent="0.2">
      <c r="A141" s="256">
        <v>5240</v>
      </c>
      <c r="B141" s="255" t="s">
        <v>320</v>
      </c>
      <c r="C141" s="319">
        <v>0</v>
      </c>
      <c r="D141" s="258" t="str">
        <f t="shared" si="5"/>
        <v/>
      </c>
      <c r="E141" s="148"/>
    </row>
    <row r="142" spans="1:5" s="127" customFormat="1" x14ac:dyDescent="0.2">
      <c r="A142" s="150">
        <v>5241</v>
      </c>
      <c r="B142" s="148" t="s">
        <v>319</v>
      </c>
      <c r="C142" s="296">
        <v>0</v>
      </c>
      <c r="D142" s="149" t="str">
        <f t="shared" si="5"/>
        <v/>
      </c>
      <c r="E142" s="148"/>
    </row>
    <row r="143" spans="1:5" s="127" customFormat="1" x14ac:dyDescent="0.2">
      <c r="A143" s="150">
        <v>5242</v>
      </c>
      <c r="B143" s="148" t="s">
        <v>318</v>
      </c>
      <c r="C143" s="296">
        <v>0</v>
      </c>
      <c r="D143" s="149" t="str">
        <f t="shared" si="5"/>
        <v/>
      </c>
      <c r="E143" s="148"/>
    </row>
    <row r="144" spans="1:5" s="127" customFormat="1" x14ac:dyDescent="0.2">
      <c r="A144" s="150">
        <v>5243</v>
      </c>
      <c r="B144" s="148" t="s">
        <v>317</v>
      </c>
      <c r="C144" s="296">
        <v>0</v>
      </c>
      <c r="D144" s="149" t="str">
        <f t="shared" si="5"/>
        <v/>
      </c>
      <c r="E144" s="148"/>
    </row>
    <row r="145" spans="1:5" s="127" customFormat="1" x14ac:dyDescent="0.2">
      <c r="A145" s="150">
        <v>5244</v>
      </c>
      <c r="B145" s="148" t="s">
        <v>316</v>
      </c>
      <c r="C145" s="296">
        <v>0</v>
      </c>
      <c r="D145" s="149" t="str">
        <f t="shared" si="5"/>
        <v/>
      </c>
      <c r="E145" s="148"/>
    </row>
    <row r="146" spans="1:5" s="127" customFormat="1" x14ac:dyDescent="0.2">
      <c r="A146" s="256">
        <v>5250</v>
      </c>
      <c r="B146" s="255" t="s">
        <v>315</v>
      </c>
      <c r="C146" s="319">
        <v>0</v>
      </c>
      <c r="D146" s="258" t="str">
        <f t="shared" si="5"/>
        <v/>
      </c>
      <c r="E146" s="148"/>
    </row>
    <row r="147" spans="1:5" s="127" customFormat="1" x14ac:dyDescent="0.2">
      <c r="A147" s="150">
        <v>5251</v>
      </c>
      <c r="B147" s="148" t="s">
        <v>314</v>
      </c>
      <c r="C147" s="296">
        <v>0</v>
      </c>
      <c r="D147" s="149" t="str">
        <f t="shared" si="5"/>
        <v/>
      </c>
      <c r="E147" s="148"/>
    </row>
    <row r="148" spans="1:5" s="127" customFormat="1" x14ac:dyDescent="0.2">
      <c r="A148" s="150">
        <v>5252</v>
      </c>
      <c r="B148" s="148" t="s">
        <v>313</v>
      </c>
      <c r="C148" s="296">
        <v>0</v>
      </c>
      <c r="D148" s="149" t="str">
        <f t="shared" si="5"/>
        <v/>
      </c>
      <c r="E148" s="148"/>
    </row>
    <row r="149" spans="1:5" s="127" customFormat="1" x14ac:dyDescent="0.2">
      <c r="A149" s="150">
        <v>5259</v>
      </c>
      <c r="B149" s="148" t="s">
        <v>312</v>
      </c>
      <c r="C149" s="296">
        <v>0</v>
      </c>
      <c r="D149" s="149" t="str">
        <f t="shared" si="5"/>
        <v/>
      </c>
      <c r="E149" s="148"/>
    </row>
    <row r="150" spans="1:5" s="127" customFormat="1" x14ac:dyDescent="0.2">
      <c r="A150" s="256">
        <v>5260</v>
      </c>
      <c r="B150" s="255" t="s">
        <v>311</v>
      </c>
      <c r="C150" s="319">
        <v>0</v>
      </c>
      <c r="D150" s="258" t="str">
        <f t="shared" si="5"/>
        <v/>
      </c>
      <c r="E150" s="148"/>
    </row>
    <row r="151" spans="1:5" s="127" customFormat="1" x14ac:dyDescent="0.2">
      <c r="A151" s="150">
        <v>5261</v>
      </c>
      <c r="B151" s="148" t="s">
        <v>310</v>
      </c>
      <c r="C151" s="296">
        <v>0</v>
      </c>
      <c r="D151" s="149" t="str">
        <f t="shared" si="5"/>
        <v/>
      </c>
      <c r="E151" s="148"/>
    </row>
    <row r="152" spans="1:5" s="127" customFormat="1" x14ac:dyDescent="0.2">
      <c r="A152" s="150">
        <v>5262</v>
      </c>
      <c r="B152" s="148" t="s">
        <v>309</v>
      </c>
      <c r="C152" s="296">
        <v>0</v>
      </c>
      <c r="D152" s="149" t="str">
        <f t="shared" si="5"/>
        <v/>
      </c>
      <c r="E152" s="148"/>
    </row>
    <row r="153" spans="1:5" s="127" customFormat="1" x14ac:dyDescent="0.2">
      <c r="A153" s="256">
        <v>5270</v>
      </c>
      <c r="B153" s="255" t="s">
        <v>308</v>
      </c>
      <c r="C153" s="319">
        <v>0</v>
      </c>
      <c r="D153" s="258" t="str">
        <f t="shared" si="5"/>
        <v/>
      </c>
      <c r="E153" s="148"/>
    </row>
    <row r="154" spans="1:5" s="127" customFormat="1" x14ac:dyDescent="0.2">
      <c r="A154" s="150">
        <v>5271</v>
      </c>
      <c r="B154" s="148" t="s">
        <v>307</v>
      </c>
      <c r="C154" s="296">
        <v>0</v>
      </c>
      <c r="D154" s="149" t="str">
        <f t="shared" si="5"/>
        <v/>
      </c>
      <c r="E154" s="148"/>
    </row>
    <row r="155" spans="1:5" s="127" customFormat="1" x14ac:dyDescent="0.2">
      <c r="A155" s="256">
        <v>5280</v>
      </c>
      <c r="B155" s="255" t="s">
        <v>306</v>
      </c>
      <c r="C155" s="319">
        <v>0</v>
      </c>
      <c r="D155" s="258" t="str">
        <f t="shared" si="5"/>
        <v/>
      </c>
      <c r="E155" s="148"/>
    </row>
    <row r="156" spans="1:5" s="127" customFormat="1" x14ac:dyDescent="0.2">
      <c r="A156" s="150">
        <v>5281</v>
      </c>
      <c r="B156" s="148" t="s">
        <v>305</v>
      </c>
      <c r="C156" s="296">
        <v>0</v>
      </c>
      <c r="D156" s="149" t="str">
        <f t="shared" si="5"/>
        <v/>
      </c>
      <c r="E156" s="148"/>
    </row>
    <row r="157" spans="1:5" s="127" customFormat="1" x14ac:dyDescent="0.2">
      <c r="A157" s="150">
        <v>5282</v>
      </c>
      <c r="B157" s="148" t="s">
        <v>304</v>
      </c>
      <c r="C157" s="296">
        <v>0</v>
      </c>
      <c r="D157" s="149" t="str">
        <f t="shared" si="5"/>
        <v/>
      </c>
      <c r="E157" s="148"/>
    </row>
    <row r="158" spans="1:5" s="127" customFormat="1" x14ac:dyDescent="0.2">
      <c r="A158" s="150">
        <v>5283</v>
      </c>
      <c r="B158" s="148" t="s">
        <v>303</v>
      </c>
      <c r="C158" s="296">
        <v>0</v>
      </c>
      <c r="D158" s="149" t="str">
        <f t="shared" si="5"/>
        <v/>
      </c>
      <c r="E158" s="148"/>
    </row>
    <row r="159" spans="1:5" s="127" customFormat="1" x14ac:dyDescent="0.2">
      <c r="A159" s="150">
        <v>5284</v>
      </c>
      <c r="B159" s="148" t="s">
        <v>302</v>
      </c>
      <c r="C159" s="296">
        <v>0</v>
      </c>
      <c r="D159" s="149" t="str">
        <f t="shared" si="5"/>
        <v/>
      </c>
      <c r="E159" s="148"/>
    </row>
    <row r="160" spans="1:5" s="127" customFormat="1" x14ac:dyDescent="0.2">
      <c r="A160" s="150">
        <v>5285</v>
      </c>
      <c r="B160" s="148" t="s">
        <v>301</v>
      </c>
      <c r="C160" s="296">
        <v>0</v>
      </c>
      <c r="D160" s="149" t="str">
        <f t="shared" si="5"/>
        <v/>
      </c>
      <c r="E160" s="148"/>
    </row>
    <row r="161" spans="1:5" s="127" customFormat="1" x14ac:dyDescent="0.2">
      <c r="A161" s="256">
        <v>5290</v>
      </c>
      <c r="B161" s="255" t="s">
        <v>300</v>
      </c>
      <c r="C161" s="319">
        <v>0</v>
      </c>
      <c r="D161" s="258" t="str">
        <f t="shared" si="5"/>
        <v/>
      </c>
      <c r="E161" s="148"/>
    </row>
    <row r="162" spans="1:5" s="127" customFormat="1" x14ac:dyDescent="0.2">
      <c r="A162" s="150">
        <v>5291</v>
      </c>
      <c r="B162" s="148" t="s">
        <v>299</v>
      </c>
      <c r="C162" s="296">
        <v>0</v>
      </c>
      <c r="D162" s="149" t="str">
        <f t="shared" si="5"/>
        <v/>
      </c>
      <c r="E162" s="148"/>
    </row>
    <row r="163" spans="1:5" s="127" customFormat="1" x14ac:dyDescent="0.2">
      <c r="A163" s="150">
        <v>5292</v>
      </c>
      <c r="B163" s="148" t="s">
        <v>298</v>
      </c>
      <c r="C163" s="296">
        <v>0</v>
      </c>
      <c r="D163" s="149" t="str">
        <f t="shared" si="5"/>
        <v/>
      </c>
      <c r="E163" s="148"/>
    </row>
    <row r="164" spans="1:5" s="127" customFormat="1" x14ac:dyDescent="0.2">
      <c r="A164" s="256">
        <v>5300</v>
      </c>
      <c r="B164" s="255" t="s">
        <v>297</v>
      </c>
      <c r="C164" s="319">
        <v>0</v>
      </c>
      <c r="D164" s="258">
        <v>0</v>
      </c>
      <c r="E164" s="148"/>
    </row>
    <row r="165" spans="1:5" s="127" customFormat="1" x14ac:dyDescent="0.2">
      <c r="A165" s="256">
        <v>5310</v>
      </c>
      <c r="B165" s="255" t="s">
        <v>296</v>
      </c>
      <c r="C165" s="319">
        <v>0</v>
      </c>
      <c r="D165" s="258" t="str">
        <f t="shared" ref="D165:D173" si="6">IFERROR(C165/C165,"")</f>
        <v/>
      </c>
      <c r="E165" s="148"/>
    </row>
    <row r="166" spans="1:5" s="127" customFormat="1" x14ac:dyDescent="0.2">
      <c r="A166" s="150">
        <v>5311</v>
      </c>
      <c r="B166" s="148" t="s">
        <v>295</v>
      </c>
      <c r="C166" s="296">
        <v>0</v>
      </c>
      <c r="D166" s="149" t="str">
        <f t="shared" si="6"/>
        <v/>
      </c>
      <c r="E166" s="148"/>
    </row>
    <row r="167" spans="1:5" s="127" customFormat="1" x14ac:dyDescent="0.2">
      <c r="A167" s="150">
        <v>5312</v>
      </c>
      <c r="B167" s="148" t="s">
        <v>294</v>
      </c>
      <c r="C167" s="296">
        <v>0</v>
      </c>
      <c r="D167" s="149" t="str">
        <f t="shared" si="6"/>
        <v/>
      </c>
      <c r="E167" s="148"/>
    </row>
    <row r="168" spans="1:5" s="127" customFormat="1" x14ac:dyDescent="0.2">
      <c r="A168" s="256">
        <v>5320</v>
      </c>
      <c r="B168" s="255" t="s">
        <v>293</v>
      </c>
      <c r="C168" s="319">
        <v>0</v>
      </c>
      <c r="D168" s="258" t="str">
        <f t="shared" si="6"/>
        <v/>
      </c>
      <c r="E168" s="148"/>
    </row>
    <row r="169" spans="1:5" s="127" customFormat="1" x14ac:dyDescent="0.2">
      <c r="A169" s="150">
        <v>5321</v>
      </c>
      <c r="B169" s="148" t="s">
        <v>292</v>
      </c>
      <c r="C169" s="296">
        <v>0</v>
      </c>
      <c r="D169" s="149" t="str">
        <f t="shared" si="6"/>
        <v/>
      </c>
      <c r="E169" s="148"/>
    </row>
    <row r="170" spans="1:5" s="127" customFormat="1" x14ac:dyDescent="0.2">
      <c r="A170" s="150">
        <v>5322</v>
      </c>
      <c r="B170" s="148" t="s">
        <v>291</v>
      </c>
      <c r="C170" s="296">
        <v>0</v>
      </c>
      <c r="D170" s="149" t="str">
        <f t="shared" si="6"/>
        <v/>
      </c>
      <c r="E170" s="148"/>
    </row>
    <row r="171" spans="1:5" s="127" customFormat="1" x14ac:dyDescent="0.2">
      <c r="A171" s="256">
        <v>5330</v>
      </c>
      <c r="B171" s="255" t="s">
        <v>290</v>
      </c>
      <c r="C171" s="319">
        <v>0</v>
      </c>
      <c r="D171" s="258" t="str">
        <f t="shared" si="6"/>
        <v/>
      </c>
      <c r="E171" s="148"/>
    </row>
    <row r="172" spans="1:5" s="127" customFormat="1" x14ac:dyDescent="0.2">
      <c r="A172" s="150">
        <v>5331</v>
      </c>
      <c r="B172" s="148" t="s">
        <v>289</v>
      </c>
      <c r="C172" s="296">
        <v>0</v>
      </c>
      <c r="D172" s="149" t="str">
        <f t="shared" si="6"/>
        <v/>
      </c>
      <c r="E172" s="148"/>
    </row>
    <row r="173" spans="1:5" s="127" customFormat="1" x14ac:dyDescent="0.2">
      <c r="A173" s="150">
        <v>5332</v>
      </c>
      <c r="B173" s="148" t="s">
        <v>288</v>
      </c>
      <c r="C173" s="296">
        <v>0</v>
      </c>
      <c r="D173" s="149" t="str">
        <f t="shared" si="6"/>
        <v/>
      </c>
      <c r="E173" s="148"/>
    </row>
    <row r="174" spans="1:5" s="127" customFormat="1" x14ac:dyDescent="0.2">
      <c r="A174" s="256">
        <v>5400</v>
      </c>
      <c r="B174" s="255" t="s">
        <v>287</v>
      </c>
      <c r="C174" s="319">
        <v>0</v>
      </c>
      <c r="D174" s="258">
        <v>0</v>
      </c>
      <c r="E174" s="148"/>
    </row>
    <row r="175" spans="1:5" s="127" customFormat="1" x14ac:dyDescent="0.2">
      <c r="A175" s="256">
        <v>5410</v>
      </c>
      <c r="B175" s="255" t="s">
        <v>286</v>
      </c>
      <c r="C175" s="319">
        <v>0</v>
      </c>
      <c r="D175" s="258" t="str">
        <f t="shared" ref="D175:D188" si="7">IFERROR(C175/C175,"")</f>
        <v/>
      </c>
      <c r="E175" s="148"/>
    </row>
    <row r="176" spans="1:5" s="127" customFormat="1" x14ac:dyDescent="0.2">
      <c r="A176" s="150">
        <v>5411</v>
      </c>
      <c r="B176" s="148" t="s">
        <v>285</v>
      </c>
      <c r="C176" s="296">
        <v>0</v>
      </c>
      <c r="D176" s="149" t="str">
        <f t="shared" si="7"/>
        <v/>
      </c>
      <c r="E176" s="148"/>
    </row>
    <row r="177" spans="1:5" s="127" customFormat="1" x14ac:dyDescent="0.2">
      <c r="A177" s="150">
        <v>5412</v>
      </c>
      <c r="B177" s="148" t="s">
        <v>284</v>
      </c>
      <c r="C177" s="296">
        <v>0</v>
      </c>
      <c r="D177" s="149" t="str">
        <f t="shared" si="7"/>
        <v/>
      </c>
      <c r="E177" s="148"/>
    </row>
    <row r="178" spans="1:5" s="127" customFormat="1" x14ac:dyDescent="0.2">
      <c r="A178" s="150">
        <v>5420</v>
      </c>
      <c r="B178" s="148" t="s">
        <v>283</v>
      </c>
      <c r="C178" s="296">
        <v>0</v>
      </c>
      <c r="D178" s="149" t="str">
        <f t="shared" si="7"/>
        <v/>
      </c>
      <c r="E178" s="148"/>
    </row>
    <row r="179" spans="1:5" s="127" customFormat="1" x14ac:dyDescent="0.2">
      <c r="A179" s="150">
        <v>5421</v>
      </c>
      <c r="B179" s="148" t="s">
        <v>282</v>
      </c>
      <c r="C179" s="296">
        <v>0</v>
      </c>
      <c r="D179" s="149" t="str">
        <f t="shared" si="7"/>
        <v/>
      </c>
      <c r="E179" s="148"/>
    </row>
    <row r="180" spans="1:5" s="127" customFormat="1" x14ac:dyDescent="0.2">
      <c r="A180" s="150">
        <v>5422</v>
      </c>
      <c r="B180" s="148" t="s">
        <v>281</v>
      </c>
      <c r="C180" s="296">
        <v>0</v>
      </c>
      <c r="D180" s="149" t="str">
        <f t="shared" si="7"/>
        <v/>
      </c>
      <c r="E180" s="148"/>
    </row>
    <row r="181" spans="1:5" s="127" customFormat="1" x14ac:dyDescent="0.2">
      <c r="A181" s="256">
        <v>5430</v>
      </c>
      <c r="B181" s="255" t="s">
        <v>280</v>
      </c>
      <c r="C181" s="319">
        <v>0</v>
      </c>
      <c r="D181" s="258" t="str">
        <f t="shared" si="7"/>
        <v/>
      </c>
      <c r="E181" s="148"/>
    </row>
    <row r="182" spans="1:5" s="127" customFormat="1" x14ac:dyDescent="0.2">
      <c r="A182" s="150">
        <v>5431</v>
      </c>
      <c r="B182" s="148" t="s">
        <v>279</v>
      </c>
      <c r="C182" s="296">
        <v>0</v>
      </c>
      <c r="D182" s="149" t="str">
        <f t="shared" si="7"/>
        <v/>
      </c>
      <c r="E182" s="148"/>
    </row>
    <row r="183" spans="1:5" s="127" customFormat="1" x14ac:dyDescent="0.2">
      <c r="A183" s="150">
        <v>5432</v>
      </c>
      <c r="B183" s="148" t="s">
        <v>278</v>
      </c>
      <c r="C183" s="296">
        <v>0</v>
      </c>
      <c r="D183" s="149" t="str">
        <f t="shared" si="7"/>
        <v/>
      </c>
      <c r="E183" s="148"/>
    </row>
    <row r="184" spans="1:5" s="127" customFormat="1" x14ac:dyDescent="0.2">
      <c r="A184" s="256">
        <v>5440</v>
      </c>
      <c r="B184" s="255" t="s">
        <v>277</v>
      </c>
      <c r="C184" s="319">
        <v>0</v>
      </c>
      <c r="D184" s="258" t="str">
        <f t="shared" si="7"/>
        <v/>
      </c>
      <c r="E184" s="148"/>
    </row>
    <row r="185" spans="1:5" s="127" customFormat="1" x14ac:dyDescent="0.2">
      <c r="A185" s="150">
        <v>5441</v>
      </c>
      <c r="B185" s="148" t="s">
        <v>277</v>
      </c>
      <c r="C185" s="296">
        <v>0</v>
      </c>
      <c r="D185" s="149" t="str">
        <f t="shared" si="7"/>
        <v/>
      </c>
      <c r="E185" s="148"/>
    </row>
    <row r="186" spans="1:5" s="127" customFormat="1" x14ac:dyDescent="0.2">
      <c r="A186" s="256">
        <v>5450</v>
      </c>
      <c r="B186" s="255" t="s">
        <v>276</v>
      </c>
      <c r="C186" s="319">
        <v>0</v>
      </c>
      <c r="D186" s="258" t="str">
        <f t="shared" si="7"/>
        <v/>
      </c>
      <c r="E186" s="148"/>
    </row>
    <row r="187" spans="1:5" s="127" customFormat="1" x14ac:dyDescent="0.2">
      <c r="A187" s="150">
        <v>5451</v>
      </c>
      <c r="B187" s="148" t="s">
        <v>275</v>
      </c>
      <c r="C187" s="296">
        <v>0</v>
      </c>
      <c r="D187" s="149" t="str">
        <f t="shared" si="7"/>
        <v/>
      </c>
      <c r="E187" s="148"/>
    </row>
    <row r="188" spans="1:5" s="127" customFormat="1" x14ac:dyDescent="0.2">
      <c r="A188" s="150">
        <v>5452</v>
      </c>
      <c r="B188" s="148" t="s">
        <v>274</v>
      </c>
      <c r="C188" s="296">
        <v>0</v>
      </c>
      <c r="D188" s="149" t="str">
        <f t="shared" si="7"/>
        <v/>
      </c>
      <c r="E188" s="148"/>
    </row>
    <row r="189" spans="1:5" s="127" customFormat="1" x14ac:dyDescent="0.2">
      <c r="A189" s="256">
        <v>5500</v>
      </c>
      <c r="B189" s="255" t="s">
        <v>273</v>
      </c>
      <c r="C189" s="319">
        <f>+C190+C199+C202+C208+C210+C212</f>
        <v>754196.76</v>
      </c>
      <c r="D189" s="257">
        <f>C189/$C$102</f>
        <v>8.318514137842066E-2</v>
      </c>
      <c r="E189" s="148"/>
    </row>
    <row r="190" spans="1:5" s="127" customFormat="1" x14ac:dyDescent="0.2">
      <c r="A190" s="256">
        <v>5510</v>
      </c>
      <c r="B190" s="255" t="s">
        <v>272</v>
      </c>
      <c r="C190" s="319">
        <f>SUM(C191:C198)</f>
        <v>754196.76</v>
      </c>
      <c r="D190" s="257">
        <f>C190/$C$189</f>
        <v>1</v>
      </c>
      <c r="E190" s="148"/>
    </row>
    <row r="191" spans="1:5" s="127" customFormat="1" x14ac:dyDescent="0.2">
      <c r="A191" s="150">
        <v>5511</v>
      </c>
      <c r="B191" s="148" t="s">
        <v>271</v>
      </c>
      <c r="C191" s="296">
        <v>0</v>
      </c>
      <c r="D191" s="149" t="str">
        <f>IFERROR(C191/C191,"")</f>
        <v/>
      </c>
      <c r="E191" s="148"/>
    </row>
    <row r="192" spans="1:5" s="127" customFormat="1" x14ac:dyDescent="0.2">
      <c r="A192" s="150">
        <v>5512</v>
      </c>
      <c r="B192" s="148" t="s">
        <v>270</v>
      </c>
      <c r="C192" s="296">
        <v>0</v>
      </c>
      <c r="D192" s="149" t="str">
        <f>IFERROR(C192/C192,"")</f>
        <v/>
      </c>
      <c r="E192" s="148"/>
    </row>
    <row r="193" spans="1:5" s="127" customFormat="1" x14ac:dyDescent="0.2">
      <c r="A193" s="150">
        <v>5513</v>
      </c>
      <c r="B193" s="148" t="s">
        <v>269</v>
      </c>
      <c r="C193" s="296">
        <v>0</v>
      </c>
      <c r="D193" s="149" t="str">
        <f>IFERROR(C193/C193,"")</f>
        <v/>
      </c>
      <c r="E193" s="148"/>
    </row>
    <row r="194" spans="1:5" s="127" customFormat="1" x14ac:dyDescent="0.2">
      <c r="A194" s="150">
        <v>5514</v>
      </c>
      <c r="B194" s="148" t="s">
        <v>268</v>
      </c>
      <c r="C194" s="296">
        <v>0</v>
      </c>
      <c r="D194" s="149" t="str">
        <f>IFERROR(C194/C194,"")</f>
        <v/>
      </c>
      <c r="E194" s="148"/>
    </row>
    <row r="195" spans="1:5" s="127" customFormat="1" x14ac:dyDescent="0.2">
      <c r="A195" s="150">
        <v>5515</v>
      </c>
      <c r="B195" s="148" t="s">
        <v>267</v>
      </c>
      <c r="C195" s="296">
        <v>613545.6</v>
      </c>
      <c r="D195" s="149">
        <f>C195/$C$190</f>
        <v>0.81350866582879511</v>
      </c>
      <c r="E195" s="148"/>
    </row>
    <row r="196" spans="1:5" s="127" customFormat="1" x14ac:dyDescent="0.2">
      <c r="A196" s="150">
        <v>5516</v>
      </c>
      <c r="B196" s="148" t="s">
        <v>266</v>
      </c>
      <c r="C196" s="296">
        <v>0</v>
      </c>
      <c r="D196" s="149" t="str">
        <f>IFERROR(C196/C196,"")</f>
        <v/>
      </c>
      <c r="E196" s="148"/>
    </row>
    <row r="197" spans="1:5" s="127" customFormat="1" x14ac:dyDescent="0.2">
      <c r="A197" s="150">
        <v>5517</v>
      </c>
      <c r="B197" s="148" t="s">
        <v>265</v>
      </c>
      <c r="C197" s="296">
        <v>140651.16</v>
      </c>
      <c r="D197" s="149">
        <f>C197/$C$190</f>
        <v>0.18649133417120486</v>
      </c>
      <c r="E197" s="148"/>
    </row>
    <row r="198" spans="1:5" s="127" customFormat="1" x14ac:dyDescent="0.2">
      <c r="A198" s="150">
        <v>5518</v>
      </c>
      <c r="B198" s="148" t="s">
        <v>264</v>
      </c>
      <c r="C198" s="296">
        <v>0</v>
      </c>
      <c r="D198" s="149" t="str">
        <f>IFERROR(C198/C198,"")</f>
        <v/>
      </c>
      <c r="E198" s="148"/>
    </row>
    <row r="199" spans="1:5" s="127" customFormat="1" x14ac:dyDescent="0.2">
      <c r="A199" s="256">
        <v>5520</v>
      </c>
      <c r="B199" s="255" t="s">
        <v>263</v>
      </c>
      <c r="C199" s="319">
        <v>0</v>
      </c>
      <c r="D199" s="258">
        <v>0</v>
      </c>
      <c r="E199" s="148"/>
    </row>
    <row r="200" spans="1:5" s="127" customFormat="1" x14ac:dyDescent="0.2">
      <c r="A200" s="150">
        <v>5521</v>
      </c>
      <c r="B200" s="148" t="s">
        <v>262</v>
      </c>
      <c r="C200" s="296">
        <v>0</v>
      </c>
      <c r="D200" s="149" t="str">
        <f>IFERROR(C200/C200,"")</f>
        <v/>
      </c>
      <c r="E200" s="148"/>
    </row>
    <row r="201" spans="1:5" s="127" customFormat="1" x14ac:dyDescent="0.2">
      <c r="A201" s="150">
        <v>5522</v>
      </c>
      <c r="B201" s="148" t="s">
        <v>261</v>
      </c>
      <c r="C201" s="296">
        <v>0</v>
      </c>
      <c r="D201" s="149" t="str">
        <f>IFERROR(C201/C201,"")</f>
        <v/>
      </c>
      <c r="E201" s="148"/>
    </row>
    <row r="202" spans="1:5" s="127" customFormat="1" x14ac:dyDescent="0.2">
      <c r="A202" s="256">
        <v>5530</v>
      </c>
      <c r="B202" s="255" t="s">
        <v>260</v>
      </c>
      <c r="C202" s="319">
        <v>0</v>
      </c>
      <c r="D202" s="258">
        <v>0</v>
      </c>
      <c r="E202" s="148"/>
    </row>
    <row r="203" spans="1:5" s="127" customFormat="1" x14ac:dyDescent="0.2">
      <c r="A203" s="150">
        <v>5531</v>
      </c>
      <c r="B203" s="148" t="s">
        <v>259</v>
      </c>
      <c r="C203" s="296">
        <v>0</v>
      </c>
      <c r="D203" s="149" t="str">
        <f>IFERROR(C203/C203,"")</f>
        <v/>
      </c>
      <c r="E203" s="148"/>
    </row>
    <row r="204" spans="1:5" s="127" customFormat="1" x14ac:dyDescent="0.2">
      <c r="A204" s="150">
        <v>5532</v>
      </c>
      <c r="B204" s="148" t="s">
        <v>258</v>
      </c>
      <c r="C204" s="296">
        <v>0</v>
      </c>
      <c r="D204" s="149" t="str">
        <f>IFERROR(C204/C204,"")</f>
        <v/>
      </c>
      <c r="E204" s="148"/>
    </row>
    <row r="205" spans="1:5" s="127" customFormat="1" x14ac:dyDescent="0.2">
      <c r="A205" s="150">
        <v>5533</v>
      </c>
      <c r="B205" s="148" t="s">
        <v>257</v>
      </c>
      <c r="C205" s="296">
        <v>0</v>
      </c>
      <c r="D205" s="149" t="str">
        <f>IFERROR(C205/C205,"")</f>
        <v/>
      </c>
      <c r="E205" s="148"/>
    </row>
    <row r="206" spans="1:5" s="127" customFormat="1" x14ac:dyDescent="0.2">
      <c r="A206" s="150">
        <v>5534</v>
      </c>
      <c r="B206" s="148" t="s">
        <v>256</v>
      </c>
      <c r="C206" s="296">
        <v>0</v>
      </c>
      <c r="D206" s="149" t="str">
        <f>IFERROR(C206/C206,"")</f>
        <v/>
      </c>
      <c r="E206" s="148"/>
    </row>
    <row r="207" spans="1:5" s="127" customFormat="1" x14ac:dyDescent="0.2">
      <c r="A207" s="150">
        <v>5535</v>
      </c>
      <c r="B207" s="148" t="s">
        <v>255</v>
      </c>
      <c r="C207" s="296">
        <v>0</v>
      </c>
      <c r="D207" s="149" t="str">
        <f>IFERROR(C207/C207,"")</f>
        <v/>
      </c>
      <c r="E207" s="148"/>
    </row>
    <row r="208" spans="1:5" s="127" customFormat="1" x14ac:dyDescent="0.2">
      <c r="A208" s="256">
        <v>5540</v>
      </c>
      <c r="B208" s="255" t="s">
        <v>254</v>
      </c>
      <c r="C208" s="319">
        <v>0</v>
      </c>
      <c r="D208" s="258">
        <v>0</v>
      </c>
      <c r="E208" s="148"/>
    </row>
    <row r="209" spans="1:5" s="127" customFormat="1" x14ac:dyDescent="0.2">
      <c r="A209" s="150">
        <v>5541</v>
      </c>
      <c r="B209" s="148" t="s">
        <v>254</v>
      </c>
      <c r="C209" s="296">
        <v>0</v>
      </c>
      <c r="D209" s="149" t="str">
        <f>IFERROR(C209/C209,"")</f>
        <v/>
      </c>
      <c r="E209" s="148"/>
    </row>
    <row r="210" spans="1:5" s="127" customFormat="1" x14ac:dyDescent="0.2">
      <c r="A210" s="256">
        <v>5550</v>
      </c>
      <c r="B210" s="255" t="s">
        <v>253</v>
      </c>
      <c r="C210" s="319">
        <v>0</v>
      </c>
      <c r="D210" s="258">
        <v>0</v>
      </c>
      <c r="E210" s="148"/>
    </row>
    <row r="211" spans="1:5" s="127" customFormat="1" x14ac:dyDescent="0.2">
      <c r="A211" s="150">
        <v>5551</v>
      </c>
      <c r="B211" s="148" t="s">
        <v>253</v>
      </c>
      <c r="C211" s="296">
        <v>0</v>
      </c>
      <c r="D211" s="149" t="str">
        <f>IFERROR(C211/C211,"")</f>
        <v/>
      </c>
      <c r="E211" s="148"/>
    </row>
    <row r="212" spans="1:5" s="127" customFormat="1" x14ac:dyDescent="0.2">
      <c r="A212" s="256">
        <v>5590</v>
      </c>
      <c r="B212" s="255" t="s">
        <v>252</v>
      </c>
      <c r="C212" s="319">
        <v>0</v>
      </c>
      <c r="D212" s="258">
        <v>0</v>
      </c>
      <c r="E212" s="148"/>
    </row>
    <row r="213" spans="1:5" s="127" customFormat="1" x14ac:dyDescent="0.2">
      <c r="A213" s="150">
        <v>5591</v>
      </c>
      <c r="B213" s="148" t="s">
        <v>251</v>
      </c>
      <c r="C213" s="296">
        <v>0</v>
      </c>
      <c r="D213" s="149" t="str">
        <f t="shared" ref="D213:D221" si="8">IFERROR(C213/C213,"")</f>
        <v/>
      </c>
      <c r="E213" s="148"/>
    </row>
    <row r="214" spans="1:5" s="127" customFormat="1" x14ac:dyDescent="0.2">
      <c r="A214" s="150">
        <v>5592</v>
      </c>
      <c r="B214" s="148" t="s">
        <v>250</v>
      </c>
      <c r="C214" s="296">
        <v>0</v>
      </c>
      <c r="D214" s="149" t="str">
        <f t="shared" si="8"/>
        <v/>
      </c>
      <c r="E214" s="148"/>
    </row>
    <row r="215" spans="1:5" s="127" customFormat="1" x14ac:dyDescent="0.2">
      <c r="A215" s="150">
        <v>5593</v>
      </c>
      <c r="B215" s="148" t="s">
        <v>249</v>
      </c>
      <c r="C215" s="296">
        <v>0</v>
      </c>
      <c r="D215" s="149" t="str">
        <f t="shared" si="8"/>
        <v/>
      </c>
      <c r="E215" s="148"/>
    </row>
    <row r="216" spans="1:5" s="127" customFormat="1" x14ac:dyDescent="0.2">
      <c r="A216" s="150">
        <v>5594</v>
      </c>
      <c r="B216" s="148" t="s">
        <v>248</v>
      </c>
      <c r="C216" s="296">
        <v>0</v>
      </c>
      <c r="D216" s="149" t="str">
        <f t="shared" si="8"/>
        <v/>
      </c>
      <c r="E216" s="148"/>
    </row>
    <row r="217" spans="1:5" s="127" customFormat="1" x14ac:dyDescent="0.2">
      <c r="A217" s="150">
        <v>5595</v>
      </c>
      <c r="B217" s="148" t="s">
        <v>247</v>
      </c>
      <c r="C217" s="296">
        <v>0</v>
      </c>
      <c r="D217" s="149" t="str">
        <f t="shared" si="8"/>
        <v/>
      </c>
      <c r="E217" s="148"/>
    </row>
    <row r="218" spans="1:5" s="127" customFormat="1" x14ac:dyDescent="0.2">
      <c r="A218" s="150">
        <v>5596</v>
      </c>
      <c r="B218" s="148" t="s">
        <v>246</v>
      </c>
      <c r="C218" s="296">
        <v>0</v>
      </c>
      <c r="D218" s="149" t="str">
        <f t="shared" si="8"/>
        <v/>
      </c>
      <c r="E218" s="148"/>
    </row>
    <row r="219" spans="1:5" s="127" customFormat="1" x14ac:dyDescent="0.2">
      <c r="A219" s="150">
        <v>5597</v>
      </c>
      <c r="B219" s="148" t="s">
        <v>245</v>
      </c>
      <c r="C219" s="296">
        <v>0</v>
      </c>
      <c r="D219" s="149" t="str">
        <f t="shared" si="8"/>
        <v/>
      </c>
      <c r="E219" s="148"/>
    </row>
    <row r="220" spans="1:5" s="127" customFormat="1" x14ac:dyDescent="0.2">
      <c r="A220" s="150">
        <v>5598</v>
      </c>
      <c r="B220" s="148" t="s">
        <v>244</v>
      </c>
      <c r="C220" s="296">
        <v>0</v>
      </c>
      <c r="D220" s="149" t="str">
        <f t="shared" si="8"/>
        <v/>
      </c>
      <c r="E220" s="148"/>
    </row>
    <row r="221" spans="1:5" s="127" customFormat="1" x14ac:dyDescent="0.2">
      <c r="A221" s="150">
        <v>5599</v>
      </c>
      <c r="B221" s="148" t="s">
        <v>243</v>
      </c>
      <c r="C221" s="296">
        <v>0</v>
      </c>
      <c r="D221" s="149" t="str">
        <f t="shared" si="8"/>
        <v/>
      </c>
      <c r="E221" s="148"/>
    </row>
    <row r="222" spans="1:5" s="127" customFormat="1" x14ac:dyDescent="0.2">
      <c r="A222" s="256">
        <v>5600</v>
      </c>
      <c r="B222" s="255" t="s">
        <v>242</v>
      </c>
      <c r="C222" s="319">
        <v>0</v>
      </c>
      <c r="D222" s="258">
        <v>0</v>
      </c>
      <c r="E222" s="148"/>
    </row>
    <row r="223" spans="1:5" s="127" customFormat="1" x14ac:dyDescent="0.2">
      <c r="A223" s="256">
        <v>5610</v>
      </c>
      <c r="B223" s="255" t="s">
        <v>241</v>
      </c>
      <c r="C223" s="319">
        <v>0</v>
      </c>
      <c r="D223" s="258" t="str">
        <f>IFERROR(C223/C223,"")</f>
        <v/>
      </c>
      <c r="E223" s="148"/>
    </row>
    <row r="224" spans="1:5" s="127" customFormat="1" x14ac:dyDescent="0.2">
      <c r="A224" s="150">
        <v>5611</v>
      </c>
      <c r="B224" s="148" t="s">
        <v>240</v>
      </c>
      <c r="C224" s="296">
        <v>0</v>
      </c>
      <c r="D224" s="149" t="str">
        <f>IFERROR(C224/C224,"")</f>
        <v/>
      </c>
      <c r="E224" s="148"/>
    </row>
    <row r="226" spans="1:4" x14ac:dyDescent="0.2">
      <c r="A226" s="177" t="s">
        <v>239</v>
      </c>
    </row>
    <row r="227" spans="1:4" ht="21.75" customHeight="1" x14ac:dyDescent="0.2">
      <c r="A227" s="412"/>
      <c r="B227" s="412"/>
      <c r="C227" s="245"/>
      <c r="D227" s="244"/>
    </row>
  </sheetData>
  <sheetProtection formatCells="0" formatColumns="0" formatRows="0" insertColumns="0" insertRows="0" insertHyperlinks="0" deleteColumns="0" deleteRows="0" sort="0" autoFilter="0" pivotTables="0"/>
  <mergeCells count="4">
    <mergeCell ref="A1:C1"/>
    <mergeCell ref="A2:C2"/>
    <mergeCell ref="A3:C3"/>
    <mergeCell ref="A227:B227"/>
  </mergeCells>
  <pageMargins left="0.7" right="0.7" top="0.75" bottom="0.75" header="0.3" footer="0.3"/>
  <pageSetup scale="61" fitToHeight="0" orientation="portrait"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zoomScaleNormal="100" zoomScaleSheetLayoutView="100" workbookViewId="0">
      <selection sqref="A1:C1"/>
    </sheetView>
  </sheetViews>
  <sheetFormatPr baseColWidth="10" defaultColWidth="9.140625" defaultRowHeight="11.25" x14ac:dyDescent="0.2"/>
  <cols>
    <col min="1" max="1" width="17.28515625" style="60" customWidth="1"/>
    <col min="2" max="2" width="48.140625" style="60" customWidth="1"/>
    <col min="3" max="3" width="22.85546875" style="60" customWidth="1"/>
    <col min="4" max="5" width="16.7109375" style="60" customWidth="1"/>
    <col min="6" max="6" width="10.140625" style="60" bestFit="1" customWidth="1"/>
    <col min="7" max="16384" width="9.140625" style="60"/>
  </cols>
  <sheetData>
    <row r="1" spans="1:5" ht="18.95" customHeight="1" x14ac:dyDescent="0.2">
      <c r="A1" s="358" t="s">
        <v>1939</v>
      </c>
      <c r="B1" s="358"/>
      <c r="C1" s="358"/>
      <c r="D1" s="58" t="s">
        <v>97</v>
      </c>
      <c r="E1" s="199">
        <v>2021</v>
      </c>
    </row>
    <row r="2" spans="1:5" ht="18.95" customHeight="1" x14ac:dyDescent="0.2">
      <c r="A2" s="358" t="s">
        <v>438</v>
      </c>
      <c r="B2" s="358"/>
      <c r="C2" s="358"/>
      <c r="D2" s="58" t="s">
        <v>99</v>
      </c>
      <c r="E2" s="199" t="s">
        <v>603</v>
      </c>
    </row>
    <row r="3" spans="1:5" ht="18.95" customHeight="1" x14ac:dyDescent="0.2">
      <c r="A3" s="358" t="s">
        <v>606</v>
      </c>
      <c r="B3" s="358"/>
      <c r="C3" s="358"/>
      <c r="D3" s="58" t="s">
        <v>100</v>
      </c>
      <c r="E3" s="199">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63" t="s">
        <v>105</v>
      </c>
      <c r="D7" s="63" t="s">
        <v>106</v>
      </c>
      <c r="E7" s="63" t="s">
        <v>217</v>
      </c>
    </row>
    <row r="8" spans="1:5" x14ac:dyDescent="0.2">
      <c r="A8" s="64">
        <v>3110</v>
      </c>
      <c r="B8" s="60" t="s">
        <v>293</v>
      </c>
      <c r="C8" s="165">
        <v>0</v>
      </c>
    </row>
    <row r="9" spans="1:5" x14ac:dyDescent="0.2">
      <c r="A9" s="64">
        <v>3120</v>
      </c>
      <c r="B9" s="60" t="s">
        <v>440</v>
      </c>
      <c r="C9" s="165">
        <v>0</v>
      </c>
    </row>
    <row r="10" spans="1:5" x14ac:dyDescent="0.2">
      <c r="A10" s="64">
        <v>3130</v>
      </c>
      <c r="B10" s="60" t="s">
        <v>441</v>
      </c>
      <c r="C10" s="165">
        <v>0</v>
      </c>
    </row>
    <row r="12" spans="1:5" x14ac:dyDescent="0.2">
      <c r="A12" s="62" t="s">
        <v>442</v>
      </c>
      <c r="B12" s="62"/>
      <c r="C12" s="62"/>
      <c r="D12" s="62"/>
      <c r="E12" s="62"/>
    </row>
    <row r="13" spans="1:5" x14ac:dyDescent="0.2">
      <c r="A13" s="63" t="s">
        <v>103</v>
      </c>
      <c r="B13" s="63" t="s">
        <v>104</v>
      </c>
      <c r="C13" s="63" t="s">
        <v>105</v>
      </c>
      <c r="D13" s="63" t="s">
        <v>443</v>
      </c>
      <c r="E13" s="63"/>
    </row>
    <row r="14" spans="1:5" s="131" customFormat="1" x14ac:dyDescent="0.2">
      <c r="A14" s="135">
        <v>3210</v>
      </c>
      <c r="B14" s="252" t="s">
        <v>444</v>
      </c>
      <c r="C14" s="286">
        <f>+C15</f>
        <v>-1382119.9900000002</v>
      </c>
    </row>
    <row r="15" spans="1:5" s="131" customFormat="1" x14ac:dyDescent="0.2">
      <c r="A15" s="133" t="s">
        <v>1945</v>
      </c>
      <c r="B15" s="131" t="s">
        <v>1946</v>
      </c>
      <c r="C15" s="287">
        <v>-1382119.9900000002</v>
      </c>
    </row>
    <row r="16" spans="1:5" s="131" customFormat="1" x14ac:dyDescent="0.2">
      <c r="A16" s="135">
        <v>3220</v>
      </c>
      <c r="B16" s="252" t="s">
        <v>445</v>
      </c>
      <c r="C16" s="286">
        <f>SUM(C17:C26)</f>
        <v>25005181.52</v>
      </c>
    </row>
    <row r="17" spans="1:7" s="131" customFormat="1" x14ac:dyDescent="0.2">
      <c r="A17" s="133" t="s">
        <v>1405</v>
      </c>
      <c r="B17" s="131" t="s">
        <v>1947</v>
      </c>
      <c r="C17" s="287">
        <v>2790361.87</v>
      </c>
    </row>
    <row r="18" spans="1:7" s="131" customFormat="1" x14ac:dyDescent="0.2">
      <c r="A18" s="133" t="s">
        <v>1406</v>
      </c>
      <c r="B18" s="131" t="s">
        <v>1948</v>
      </c>
      <c r="C18" s="287">
        <v>2040543.66</v>
      </c>
    </row>
    <row r="19" spans="1:7" s="131" customFormat="1" x14ac:dyDescent="0.2">
      <c r="A19" s="133" t="s">
        <v>1407</v>
      </c>
      <c r="B19" s="131" t="s">
        <v>1949</v>
      </c>
      <c r="C19" s="287">
        <v>1139264.5900000001</v>
      </c>
    </row>
    <row r="20" spans="1:7" s="131" customFormat="1" x14ac:dyDescent="0.2">
      <c r="A20" s="133" t="s">
        <v>1408</v>
      </c>
      <c r="B20" s="131" t="s">
        <v>1950</v>
      </c>
      <c r="C20" s="287">
        <v>-1188462.8700000001</v>
      </c>
    </row>
    <row r="21" spans="1:7" s="131" customFormat="1" x14ac:dyDescent="0.2">
      <c r="A21" s="133" t="s">
        <v>1409</v>
      </c>
      <c r="B21" s="131" t="s">
        <v>1951</v>
      </c>
      <c r="C21" s="287">
        <v>1154421.8799999999</v>
      </c>
    </row>
    <row r="22" spans="1:7" s="131" customFormat="1" x14ac:dyDescent="0.2">
      <c r="A22" s="133" t="s">
        <v>1410</v>
      </c>
      <c r="B22" s="131" t="s">
        <v>1952</v>
      </c>
      <c r="C22" s="287">
        <v>1941794.52</v>
      </c>
    </row>
    <row r="23" spans="1:7" s="131" customFormat="1" x14ac:dyDescent="0.2">
      <c r="A23" s="133" t="s">
        <v>1411</v>
      </c>
      <c r="B23" s="131" t="s">
        <v>1953</v>
      </c>
      <c r="C23" s="287">
        <v>-2748352.32</v>
      </c>
    </row>
    <row r="24" spans="1:7" s="131" customFormat="1" x14ac:dyDescent="0.2">
      <c r="A24" s="133" t="s">
        <v>1412</v>
      </c>
      <c r="B24" s="131" t="s">
        <v>1954</v>
      </c>
      <c r="C24" s="287">
        <v>14009082.18</v>
      </c>
    </row>
    <row r="25" spans="1:7" s="131" customFormat="1" x14ac:dyDescent="0.2">
      <c r="A25" s="133" t="s">
        <v>1413</v>
      </c>
      <c r="B25" s="131" t="s">
        <v>1955</v>
      </c>
      <c r="C25" s="287">
        <v>3834153.98</v>
      </c>
    </row>
    <row r="26" spans="1:7" s="131" customFormat="1" x14ac:dyDescent="0.2">
      <c r="A26" s="133" t="s">
        <v>1414</v>
      </c>
      <c r="B26" s="131" t="s">
        <v>1956</v>
      </c>
      <c r="C26" s="287">
        <v>2032374.03</v>
      </c>
      <c r="G26" s="72"/>
    </row>
    <row r="27" spans="1:7" s="131" customFormat="1" x14ac:dyDescent="0.2">
      <c r="A27" s="133">
        <v>3230</v>
      </c>
      <c r="B27" s="131" t="s">
        <v>446</v>
      </c>
      <c r="C27" s="287">
        <v>0</v>
      </c>
    </row>
    <row r="28" spans="1:7" s="131" customFormat="1" x14ac:dyDescent="0.2">
      <c r="A28" s="133">
        <v>3231</v>
      </c>
      <c r="B28" s="131" t="s">
        <v>447</v>
      </c>
      <c r="C28" s="287">
        <v>0</v>
      </c>
    </row>
    <row r="29" spans="1:7" s="131" customFormat="1" x14ac:dyDescent="0.2">
      <c r="A29" s="133">
        <v>3232</v>
      </c>
      <c r="B29" s="131" t="s">
        <v>448</v>
      </c>
      <c r="C29" s="287">
        <v>0</v>
      </c>
    </row>
    <row r="30" spans="1:7" s="131" customFormat="1" x14ac:dyDescent="0.2">
      <c r="A30" s="133">
        <v>3233</v>
      </c>
      <c r="B30" s="131" t="s">
        <v>449</v>
      </c>
      <c r="C30" s="287">
        <v>0</v>
      </c>
    </row>
    <row r="31" spans="1:7" s="131" customFormat="1" x14ac:dyDescent="0.2">
      <c r="A31" s="133">
        <v>3239</v>
      </c>
      <c r="B31" s="131" t="s">
        <v>450</v>
      </c>
      <c r="C31" s="287">
        <v>0</v>
      </c>
    </row>
    <row r="32" spans="1:7" s="131" customFormat="1" x14ac:dyDescent="0.2">
      <c r="A32" s="133">
        <v>3240</v>
      </c>
      <c r="B32" s="131" t="s">
        <v>451</v>
      </c>
      <c r="C32" s="287">
        <v>0</v>
      </c>
    </row>
    <row r="33" spans="1:4" s="131" customFormat="1" x14ac:dyDescent="0.2">
      <c r="A33" s="133">
        <v>3241</v>
      </c>
      <c r="B33" s="131" t="s">
        <v>452</v>
      </c>
      <c r="C33" s="287">
        <v>0</v>
      </c>
    </row>
    <row r="34" spans="1:4" s="131" customFormat="1" x14ac:dyDescent="0.2">
      <c r="A34" s="133">
        <v>3242</v>
      </c>
      <c r="B34" s="131" t="s">
        <v>453</v>
      </c>
      <c r="C34" s="287">
        <v>0</v>
      </c>
    </row>
    <row r="35" spans="1:4" s="131" customFormat="1" x14ac:dyDescent="0.2">
      <c r="A35" s="133">
        <v>3243</v>
      </c>
      <c r="B35" s="131" t="s">
        <v>454</v>
      </c>
      <c r="C35" s="287">
        <v>0</v>
      </c>
    </row>
    <row r="36" spans="1:4" s="131" customFormat="1" x14ac:dyDescent="0.2">
      <c r="A36" s="133">
        <v>3250</v>
      </c>
      <c r="B36" s="131" t="s">
        <v>455</v>
      </c>
      <c r="C36" s="287">
        <v>0</v>
      </c>
    </row>
    <row r="37" spans="1:4" s="131" customFormat="1" x14ac:dyDescent="0.2">
      <c r="A37" s="133">
        <v>3251</v>
      </c>
      <c r="B37" s="131" t="s">
        <v>456</v>
      </c>
      <c r="C37" s="287">
        <v>0</v>
      </c>
    </row>
    <row r="38" spans="1:4" s="131" customFormat="1" x14ac:dyDescent="0.2">
      <c r="A38" s="133">
        <v>3252</v>
      </c>
      <c r="B38" s="131" t="s">
        <v>457</v>
      </c>
      <c r="C38" s="287">
        <v>0</v>
      </c>
    </row>
    <row r="39" spans="1:4" x14ac:dyDescent="0.2">
      <c r="C39" s="234"/>
    </row>
    <row r="40" spans="1:4" x14ac:dyDescent="0.2">
      <c r="A40" s="177" t="s">
        <v>239</v>
      </c>
      <c r="C40" s="234"/>
    </row>
    <row r="41" spans="1:4" x14ac:dyDescent="0.2">
      <c r="A41" s="412"/>
      <c r="B41" s="412"/>
      <c r="C41" s="245"/>
      <c r="D41" s="244"/>
    </row>
  </sheetData>
  <sheetProtection formatCells="0" formatColumns="0" formatRows="0" insertColumns="0" insertRows="0" insertHyperlinks="0" deleteColumns="0" deleteRows="0" sort="0" autoFilter="0" pivotTables="0"/>
  <mergeCells count="4">
    <mergeCell ref="A1:C1"/>
    <mergeCell ref="A2:C2"/>
    <mergeCell ref="A3:C3"/>
    <mergeCell ref="A41:B41"/>
  </mergeCells>
  <pageMargins left="0.7" right="0.7" top="0.75" bottom="0.75" header="0.3" footer="0.3"/>
  <pageSetup scale="74" fitToHeight="0" orientation="portrait"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1"/>
  <sheetViews>
    <sheetView showGridLines="0" zoomScaleNormal="100" zoomScaleSheetLayoutView="100" workbookViewId="0">
      <selection activeCell="A2" sqref="A2:C2"/>
    </sheetView>
  </sheetViews>
  <sheetFormatPr baseColWidth="10" defaultColWidth="9.140625" defaultRowHeight="11.25" x14ac:dyDescent="0.2"/>
  <cols>
    <col min="1" max="1" width="19.85546875" style="60" customWidth="1"/>
    <col min="2" max="2" width="63.42578125" style="60" bestFit="1" customWidth="1"/>
    <col min="3" max="3" width="15.28515625" style="60" customWidth="1"/>
    <col min="4" max="4" width="17.42578125" style="60" customWidth="1"/>
    <col min="5" max="5" width="19.140625" style="60" customWidth="1"/>
    <col min="6" max="6" width="10" style="60" bestFit="1" customWidth="1"/>
    <col min="7" max="7" width="22.140625" style="60" bestFit="1" customWidth="1"/>
    <col min="8" max="16384" width="9.140625" style="60"/>
  </cols>
  <sheetData>
    <row r="1" spans="1:5" s="66" customFormat="1" ht="18.95" customHeight="1" x14ac:dyDescent="0.25">
      <c r="A1" s="358" t="s">
        <v>1939</v>
      </c>
      <c r="B1" s="358"/>
      <c r="C1" s="358"/>
      <c r="D1" s="58" t="s">
        <v>97</v>
      </c>
      <c r="E1" s="199">
        <v>2021</v>
      </c>
    </row>
    <row r="2" spans="1:5" s="66" customFormat="1" ht="18.95" customHeight="1" x14ac:dyDescent="0.25">
      <c r="A2" s="358" t="s">
        <v>458</v>
      </c>
      <c r="B2" s="358"/>
      <c r="C2" s="358"/>
      <c r="D2" s="58" t="s">
        <v>99</v>
      </c>
      <c r="E2" s="199" t="s">
        <v>603</v>
      </c>
    </row>
    <row r="3" spans="1:5" s="66" customFormat="1" ht="18.95" customHeight="1" x14ac:dyDescent="0.25">
      <c r="A3" s="358" t="s">
        <v>606</v>
      </c>
      <c r="B3" s="358"/>
      <c r="C3" s="358"/>
      <c r="D3" s="58" t="s">
        <v>100</v>
      </c>
      <c r="E3" s="199">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s="131" customFormat="1" x14ac:dyDescent="0.2">
      <c r="A8" s="135">
        <v>1111</v>
      </c>
      <c r="B8" s="252" t="s">
        <v>461</v>
      </c>
      <c r="C8" s="286">
        <f>SUM(C9:C10)</f>
        <v>5541.38</v>
      </c>
      <c r="D8" s="286">
        <f>SUM(D9:D10)</f>
        <v>5541.38</v>
      </c>
    </row>
    <row r="9" spans="1:5" s="131" customFormat="1" x14ac:dyDescent="0.2">
      <c r="A9" s="133" t="s">
        <v>1451</v>
      </c>
      <c r="B9" s="131" t="s">
        <v>1957</v>
      </c>
      <c r="C9" s="287">
        <v>5141.38</v>
      </c>
      <c r="D9" s="287">
        <v>5141.38</v>
      </c>
    </row>
    <row r="10" spans="1:5" s="131" customFormat="1" x14ac:dyDescent="0.2">
      <c r="A10" s="133" t="s">
        <v>1453</v>
      </c>
      <c r="B10" s="131" t="s">
        <v>1958</v>
      </c>
      <c r="C10" s="287">
        <v>400</v>
      </c>
      <c r="D10" s="287">
        <v>400</v>
      </c>
    </row>
    <row r="11" spans="1:5" s="131" customFormat="1" x14ac:dyDescent="0.2">
      <c r="A11" s="135">
        <v>1112</v>
      </c>
      <c r="B11" s="252" t="s">
        <v>462</v>
      </c>
      <c r="C11" s="286">
        <f>SUM(C12:C13)</f>
        <v>15282466.620000001</v>
      </c>
      <c r="D11" s="286">
        <f>SUM(D12:D13)</f>
        <v>20925657.329999998</v>
      </c>
    </row>
    <row r="12" spans="1:5" s="131" customFormat="1" x14ac:dyDescent="0.2">
      <c r="A12" s="133" t="s">
        <v>1471</v>
      </c>
      <c r="B12" s="131" t="s">
        <v>1959</v>
      </c>
      <c r="C12" s="287">
        <v>594748.39</v>
      </c>
      <c r="D12" s="287">
        <v>592012.11</v>
      </c>
    </row>
    <row r="13" spans="1:5" s="131" customFormat="1" x14ac:dyDescent="0.2">
      <c r="A13" s="133" t="s">
        <v>1473</v>
      </c>
      <c r="B13" s="131" t="s">
        <v>1960</v>
      </c>
      <c r="C13" s="287">
        <v>14687718.23</v>
      </c>
      <c r="D13" s="287">
        <v>20333645.219999999</v>
      </c>
    </row>
    <row r="14" spans="1:5" s="131" customFormat="1" x14ac:dyDescent="0.2">
      <c r="A14" s="133">
        <v>1113</v>
      </c>
      <c r="B14" s="131" t="s">
        <v>463</v>
      </c>
      <c r="C14" s="287">
        <v>0</v>
      </c>
      <c r="D14" s="287">
        <v>0</v>
      </c>
    </row>
    <row r="15" spans="1:5" s="131" customFormat="1" x14ac:dyDescent="0.2">
      <c r="A15" s="133">
        <v>1114</v>
      </c>
      <c r="B15" s="131" t="s">
        <v>107</v>
      </c>
      <c r="C15" s="287">
        <v>0</v>
      </c>
      <c r="D15" s="287">
        <v>0</v>
      </c>
    </row>
    <row r="16" spans="1:5" s="131" customFormat="1" x14ac:dyDescent="0.2">
      <c r="A16" s="133">
        <v>1115</v>
      </c>
      <c r="B16" s="131" t="s">
        <v>108</v>
      </c>
      <c r="C16" s="287">
        <v>0</v>
      </c>
      <c r="D16" s="287">
        <v>0</v>
      </c>
    </row>
    <row r="17" spans="1:4" s="131" customFormat="1" x14ac:dyDescent="0.2">
      <c r="A17" s="133">
        <v>1116</v>
      </c>
      <c r="B17" s="131" t="s">
        <v>464</v>
      </c>
      <c r="C17" s="287">
        <v>0</v>
      </c>
      <c r="D17" s="287">
        <v>0</v>
      </c>
    </row>
    <row r="18" spans="1:4" s="131" customFormat="1" x14ac:dyDescent="0.2">
      <c r="A18" s="133">
        <v>1119</v>
      </c>
      <c r="B18" s="131" t="s">
        <v>465</v>
      </c>
      <c r="C18" s="287">
        <v>0</v>
      </c>
      <c r="D18" s="287">
        <v>0</v>
      </c>
    </row>
    <row r="19" spans="1:4" s="131" customFormat="1" x14ac:dyDescent="0.2">
      <c r="A19" s="135">
        <v>1110</v>
      </c>
      <c r="B19" s="134" t="s">
        <v>466</v>
      </c>
      <c r="C19" s="286">
        <f>+C11+C8</f>
        <v>15288008.000000002</v>
      </c>
      <c r="D19" s="286">
        <f>+D11+D8</f>
        <v>20931198.709999997</v>
      </c>
    </row>
    <row r="20" spans="1:4" x14ac:dyDescent="0.2">
      <c r="C20" s="234"/>
      <c r="D20" s="234"/>
    </row>
    <row r="22" spans="1:4" x14ac:dyDescent="0.2">
      <c r="A22" s="62" t="s">
        <v>467</v>
      </c>
      <c r="B22" s="62"/>
      <c r="C22" s="62"/>
      <c r="D22" s="62"/>
    </row>
    <row r="23" spans="1:4" x14ac:dyDescent="0.2">
      <c r="A23" s="63" t="s">
        <v>103</v>
      </c>
      <c r="B23" s="63" t="s">
        <v>460</v>
      </c>
      <c r="C23" s="67" t="s">
        <v>611</v>
      </c>
      <c r="D23" s="67" t="s">
        <v>469</v>
      </c>
    </row>
    <row r="24" spans="1:4" x14ac:dyDescent="0.2">
      <c r="A24" s="68">
        <v>1230</v>
      </c>
      <c r="B24" s="70" t="s">
        <v>156</v>
      </c>
      <c r="C24" s="233">
        <v>0</v>
      </c>
      <c r="D24" s="233">
        <v>0</v>
      </c>
    </row>
    <row r="25" spans="1:4" s="131" customFormat="1" x14ac:dyDescent="0.2">
      <c r="A25" s="133">
        <v>1231</v>
      </c>
      <c r="B25" s="131" t="s">
        <v>157</v>
      </c>
      <c r="C25" s="287">
        <v>0</v>
      </c>
      <c r="D25" s="287">
        <v>0</v>
      </c>
    </row>
    <row r="26" spans="1:4" s="131" customFormat="1" x14ac:dyDescent="0.2">
      <c r="A26" s="133">
        <v>1232</v>
      </c>
      <c r="B26" s="131" t="s">
        <v>158</v>
      </c>
      <c r="C26" s="287">
        <v>0</v>
      </c>
      <c r="D26" s="287">
        <v>0</v>
      </c>
    </row>
    <row r="27" spans="1:4" s="131" customFormat="1" x14ac:dyDescent="0.2">
      <c r="A27" s="133">
        <v>1233</v>
      </c>
      <c r="B27" s="131" t="s">
        <v>159</v>
      </c>
      <c r="C27" s="287">
        <v>0</v>
      </c>
      <c r="D27" s="287">
        <v>0</v>
      </c>
    </row>
    <row r="28" spans="1:4" s="131" customFormat="1" x14ac:dyDescent="0.2">
      <c r="A28" s="133">
        <v>1234</v>
      </c>
      <c r="B28" s="131" t="s">
        <v>160</v>
      </c>
      <c r="C28" s="287">
        <v>0</v>
      </c>
      <c r="D28" s="287">
        <v>0</v>
      </c>
    </row>
    <row r="29" spans="1:4" s="131" customFormat="1" x14ac:dyDescent="0.2">
      <c r="A29" s="133">
        <v>1235</v>
      </c>
      <c r="B29" s="131" t="s">
        <v>161</v>
      </c>
      <c r="C29" s="287">
        <v>0</v>
      </c>
      <c r="D29" s="287">
        <v>0</v>
      </c>
    </row>
    <row r="30" spans="1:4" s="131" customFormat="1" x14ac:dyDescent="0.2">
      <c r="A30" s="133">
        <v>1236</v>
      </c>
      <c r="B30" s="131" t="s">
        <v>162</v>
      </c>
      <c r="C30" s="287">
        <v>0</v>
      </c>
      <c r="D30" s="287">
        <v>0</v>
      </c>
    </row>
    <row r="31" spans="1:4" s="131" customFormat="1" x14ac:dyDescent="0.2">
      <c r="A31" s="133">
        <v>1239</v>
      </c>
      <c r="B31" s="131" t="s">
        <v>163</v>
      </c>
      <c r="C31" s="287">
        <v>0</v>
      </c>
      <c r="D31" s="287">
        <v>0</v>
      </c>
    </row>
    <row r="32" spans="1:4" s="131" customFormat="1" x14ac:dyDescent="0.2">
      <c r="A32" s="135">
        <v>1240</v>
      </c>
      <c r="B32" s="252" t="s">
        <v>164</v>
      </c>
      <c r="C32" s="286">
        <f>SUM(C33:C40)</f>
        <v>1423335.2100000002</v>
      </c>
      <c r="D32" s="286">
        <f>SUM(D33:D40)</f>
        <v>1423335.2100000002</v>
      </c>
    </row>
    <row r="33" spans="1:4" s="131" customFormat="1" x14ac:dyDescent="0.2">
      <c r="A33" s="133">
        <v>1241</v>
      </c>
      <c r="B33" s="131" t="s">
        <v>165</v>
      </c>
      <c r="C33" s="287">
        <v>1311256.3700000001</v>
      </c>
      <c r="D33" s="287">
        <v>1311256.3700000001</v>
      </c>
    </row>
    <row r="34" spans="1:4" s="131" customFormat="1" x14ac:dyDescent="0.2">
      <c r="A34" s="133">
        <v>1242</v>
      </c>
      <c r="B34" s="131" t="s">
        <v>166</v>
      </c>
      <c r="C34" s="287">
        <v>55268</v>
      </c>
      <c r="D34" s="287">
        <v>55268</v>
      </c>
    </row>
    <row r="35" spans="1:4" s="131" customFormat="1" x14ac:dyDescent="0.2">
      <c r="A35" s="133">
        <v>1243</v>
      </c>
      <c r="B35" s="131" t="s">
        <v>167</v>
      </c>
      <c r="C35" s="287">
        <v>0</v>
      </c>
      <c r="D35" s="287">
        <v>0</v>
      </c>
    </row>
    <row r="36" spans="1:4" s="131" customFormat="1" x14ac:dyDescent="0.2">
      <c r="A36" s="133">
        <v>1244</v>
      </c>
      <c r="B36" s="131" t="s">
        <v>168</v>
      </c>
      <c r="C36" s="287">
        <v>0</v>
      </c>
      <c r="D36" s="287">
        <v>0</v>
      </c>
    </row>
    <row r="37" spans="1:4" s="131" customFormat="1" x14ac:dyDescent="0.2">
      <c r="A37" s="133">
        <v>1245</v>
      </c>
      <c r="B37" s="131" t="s">
        <v>169</v>
      </c>
      <c r="C37" s="287">
        <v>33950</v>
      </c>
      <c r="D37" s="287">
        <v>33950</v>
      </c>
    </row>
    <row r="38" spans="1:4" s="131" customFormat="1" x14ac:dyDescent="0.2">
      <c r="A38" s="133">
        <v>1246</v>
      </c>
      <c r="B38" s="131" t="s">
        <v>170</v>
      </c>
      <c r="C38" s="287">
        <v>22860.84</v>
      </c>
      <c r="D38" s="287">
        <v>22860.84</v>
      </c>
    </row>
    <row r="39" spans="1:4" s="131" customFormat="1" x14ac:dyDescent="0.2">
      <c r="A39" s="133">
        <v>1247</v>
      </c>
      <c r="B39" s="131" t="s">
        <v>171</v>
      </c>
      <c r="C39" s="287">
        <v>0</v>
      </c>
      <c r="D39" s="287">
        <v>0</v>
      </c>
    </row>
    <row r="40" spans="1:4" s="131" customFormat="1" x14ac:dyDescent="0.2">
      <c r="A40" s="133">
        <v>1248</v>
      </c>
      <c r="B40" s="131" t="s">
        <v>172</v>
      </c>
      <c r="C40" s="287">
        <v>0</v>
      </c>
      <c r="D40" s="287">
        <v>0</v>
      </c>
    </row>
    <row r="41" spans="1:4" s="131" customFormat="1" x14ac:dyDescent="0.2">
      <c r="A41" s="135">
        <v>1250</v>
      </c>
      <c r="B41" s="252" t="s">
        <v>176</v>
      </c>
      <c r="C41" s="286">
        <v>0</v>
      </c>
      <c r="D41" s="286">
        <v>0</v>
      </c>
    </row>
    <row r="42" spans="1:4" s="131" customFormat="1" x14ac:dyDescent="0.2">
      <c r="A42" s="133">
        <v>1251</v>
      </c>
      <c r="B42" s="131" t="s">
        <v>177</v>
      </c>
      <c r="C42" s="287">
        <v>0</v>
      </c>
      <c r="D42" s="287">
        <v>0</v>
      </c>
    </row>
    <row r="43" spans="1:4" s="131" customFormat="1" x14ac:dyDescent="0.2">
      <c r="A43" s="133">
        <v>1252</v>
      </c>
      <c r="B43" s="131" t="s">
        <v>178</v>
      </c>
      <c r="C43" s="287">
        <v>0</v>
      </c>
      <c r="D43" s="287">
        <v>0</v>
      </c>
    </row>
    <row r="44" spans="1:4" s="131" customFormat="1" x14ac:dyDescent="0.2">
      <c r="A44" s="133">
        <v>1253</v>
      </c>
      <c r="B44" s="131" t="s">
        <v>179</v>
      </c>
      <c r="C44" s="287">
        <v>0</v>
      </c>
      <c r="D44" s="287">
        <v>0</v>
      </c>
    </row>
    <row r="45" spans="1:4" s="131" customFormat="1" x14ac:dyDescent="0.2">
      <c r="A45" s="133">
        <v>1254</v>
      </c>
      <c r="B45" s="131" t="s">
        <v>180</v>
      </c>
      <c r="C45" s="287">
        <v>0</v>
      </c>
      <c r="D45" s="287">
        <v>0</v>
      </c>
    </row>
    <row r="46" spans="1:4" s="131" customFormat="1" x14ac:dyDescent="0.2">
      <c r="A46" s="133">
        <v>1259</v>
      </c>
      <c r="B46" s="131" t="s">
        <v>181</v>
      </c>
      <c r="C46" s="287">
        <v>0</v>
      </c>
      <c r="D46" s="287">
        <v>0</v>
      </c>
    </row>
    <row r="47" spans="1:4" x14ac:dyDescent="0.2">
      <c r="A47" s="64"/>
      <c r="B47" s="246" t="s">
        <v>470</v>
      </c>
      <c r="C47" s="247">
        <f>C24+C32+C41</f>
        <v>1423335.2100000002</v>
      </c>
      <c r="D47" s="247">
        <f>D24+D32+D41</f>
        <v>1423335.2100000002</v>
      </c>
    </row>
    <row r="49" spans="1:7" x14ac:dyDescent="0.2">
      <c r="A49" s="62" t="s">
        <v>471</v>
      </c>
      <c r="B49" s="62"/>
      <c r="C49" s="62"/>
      <c r="D49" s="62"/>
    </row>
    <row r="50" spans="1:7" x14ac:dyDescent="0.2">
      <c r="A50" s="63" t="s">
        <v>103</v>
      </c>
      <c r="B50" s="63" t="s">
        <v>460</v>
      </c>
      <c r="C50" s="67">
        <v>2021</v>
      </c>
      <c r="D50" s="67">
        <v>2020</v>
      </c>
    </row>
    <row r="51" spans="1:7" x14ac:dyDescent="0.2">
      <c r="A51" s="135">
        <v>3210</v>
      </c>
      <c r="B51" s="252" t="s">
        <v>472</v>
      </c>
      <c r="C51" s="286">
        <v>-1382119.9900000002</v>
      </c>
      <c r="D51" s="286">
        <v>1466331.6500000064</v>
      </c>
    </row>
    <row r="52" spans="1:7" x14ac:dyDescent="0.2">
      <c r="A52" s="248"/>
      <c r="B52" s="246" t="s">
        <v>473</v>
      </c>
      <c r="C52" s="339">
        <f>+C53+C65+C97</f>
        <v>46933.399999997811</v>
      </c>
      <c r="D52" s="339">
        <f>+D53+D65+D97</f>
        <v>3115174.3899999997</v>
      </c>
      <c r="E52" s="65"/>
      <c r="F52" s="65"/>
      <c r="G52" s="65"/>
    </row>
    <row r="53" spans="1:7" x14ac:dyDescent="0.2">
      <c r="A53" s="68">
        <v>5400</v>
      </c>
      <c r="B53" s="70" t="s">
        <v>287</v>
      </c>
      <c r="C53" s="233">
        <v>0</v>
      </c>
      <c r="D53" s="233">
        <v>0</v>
      </c>
    </row>
    <row r="54" spans="1:7" x14ac:dyDescent="0.2">
      <c r="A54" s="68">
        <v>5410</v>
      </c>
      <c r="B54" s="70" t="s">
        <v>474</v>
      </c>
      <c r="C54" s="233">
        <v>0</v>
      </c>
      <c r="D54" s="233">
        <v>0</v>
      </c>
    </row>
    <row r="55" spans="1:7" x14ac:dyDescent="0.2">
      <c r="A55" s="64">
        <v>5411</v>
      </c>
      <c r="B55" s="60" t="s">
        <v>285</v>
      </c>
      <c r="C55" s="234">
        <v>0</v>
      </c>
      <c r="D55" s="234">
        <v>0</v>
      </c>
      <c r="F55" s="65"/>
    </row>
    <row r="56" spans="1:7" x14ac:dyDescent="0.2">
      <c r="A56" s="68">
        <v>5420</v>
      </c>
      <c r="B56" s="70" t="s">
        <v>475</v>
      </c>
      <c r="C56" s="233">
        <v>0</v>
      </c>
      <c r="D56" s="233">
        <v>0</v>
      </c>
    </row>
    <row r="57" spans="1:7" x14ac:dyDescent="0.2">
      <c r="A57" s="64">
        <v>5421</v>
      </c>
      <c r="B57" s="60" t="s">
        <v>282</v>
      </c>
      <c r="C57" s="234">
        <v>0</v>
      </c>
      <c r="D57" s="234">
        <v>0</v>
      </c>
    </row>
    <row r="58" spans="1:7" x14ac:dyDescent="0.2">
      <c r="A58" s="68">
        <v>5430</v>
      </c>
      <c r="B58" s="70" t="s">
        <v>476</v>
      </c>
      <c r="C58" s="233">
        <v>0</v>
      </c>
      <c r="D58" s="233">
        <v>0</v>
      </c>
    </row>
    <row r="59" spans="1:7" x14ac:dyDescent="0.2">
      <c r="A59" s="64">
        <v>5431</v>
      </c>
      <c r="B59" s="60" t="s">
        <v>279</v>
      </c>
      <c r="C59" s="234">
        <v>0</v>
      </c>
      <c r="D59" s="234">
        <v>0</v>
      </c>
    </row>
    <row r="60" spans="1:7" x14ac:dyDescent="0.2">
      <c r="A60" s="68">
        <v>5440</v>
      </c>
      <c r="B60" s="70" t="s">
        <v>477</v>
      </c>
      <c r="C60" s="233">
        <v>0</v>
      </c>
      <c r="D60" s="233">
        <v>0</v>
      </c>
    </row>
    <row r="61" spans="1:7" x14ac:dyDescent="0.2">
      <c r="A61" s="64">
        <v>5441</v>
      </c>
      <c r="B61" s="60" t="s">
        <v>477</v>
      </c>
      <c r="C61" s="234">
        <v>0</v>
      </c>
      <c r="D61" s="234">
        <v>0</v>
      </c>
    </row>
    <row r="62" spans="1:7" x14ac:dyDescent="0.2">
      <c r="A62" s="68">
        <v>5450</v>
      </c>
      <c r="B62" s="70" t="s">
        <v>478</v>
      </c>
      <c r="C62" s="233">
        <v>0</v>
      </c>
      <c r="D62" s="233">
        <v>0</v>
      </c>
    </row>
    <row r="63" spans="1:7" x14ac:dyDescent="0.2">
      <c r="A63" s="64">
        <v>5451</v>
      </c>
      <c r="B63" s="60" t="s">
        <v>275</v>
      </c>
      <c r="C63" s="234">
        <v>0</v>
      </c>
      <c r="D63" s="234">
        <v>0</v>
      </c>
    </row>
    <row r="64" spans="1:7" x14ac:dyDescent="0.2">
      <c r="A64" s="64">
        <v>5452</v>
      </c>
      <c r="B64" s="60" t="s">
        <v>274</v>
      </c>
      <c r="C64" s="234">
        <v>0</v>
      </c>
      <c r="D64" s="234">
        <v>0</v>
      </c>
    </row>
    <row r="65" spans="1:7" s="131" customFormat="1" x14ac:dyDescent="0.2">
      <c r="A65" s="135">
        <v>5500</v>
      </c>
      <c r="B65" s="252" t="s">
        <v>273</v>
      </c>
      <c r="C65" s="286">
        <f>+C66+C75+C78+C84+C86+C88</f>
        <v>46933.399999997811</v>
      </c>
      <c r="D65" s="286">
        <f>+D66+D75+D78+D84+D86+D88</f>
        <v>3115174.3899999997</v>
      </c>
    </row>
    <row r="66" spans="1:7" s="131" customFormat="1" x14ac:dyDescent="0.2">
      <c r="A66" s="135">
        <v>5510</v>
      </c>
      <c r="B66" s="252" t="s">
        <v>272</v>
      </c>
      <c r="C66" s="286">
        <f>SUM(C67:C74)</f>
        <v>754196.76</v>
      </c>
      <c r="D66" s="286">
        <f>SUM(D67:D74)</f>
        <v>672963.32</v>
      </c>
    </row>
    <row r="67" spans="1:7" x14ac:dyDescent="0.2">
      <c r="A67" s="64">
        <v>5511</v>
      </c>
      <c r="B67" s="60" t="s">
        <v>271</v>
      </c>
      <c r="C67" s="234">
        <v>0</v>
      </c>
      <c r="D67" s="234">
        <v>0</v>
      </c>
    </row>
    <row r="68" spans="1:7" x14ac:dyDescent="0.2">
      <c r="A68" s="64">
        <v>5512</v>
      </c>
      <c r="B68" s="60" t="s">
        <v>270</v>
      </c>
      <c r="C68" s="234">
        <v>0</v>
      </c>
      <c r="D68" s="234">
        <v>0</v>
      </c>
    </row>
    <row r="69" spans="1:7" x14ac:dyDescent="0.2">
      <c r="A69" s="64">
        <v>5513</v>
      </c>
      <c r="B69" s="60" t="s">
        <v>269</v>
      </c>
      <c r="C69" s="234">
        <v>0</v>
      </c>
      <c r="D69" s="234">
        <v>0</v>
      </c>
    </row>
    <row r="70" spans="1:7" x14ac:dyDescent="0.2">
      <c r="A70" s="64">
        <v>5514</v>
      </c>
      <c r="B70" s="60" t="s">
        <v>268</v>
      </c>
      <c r="C70" s="234">
        <v>0</v>
      </c>
      <c r="D70" s="234">
        <v>0</v>
      </c>
    </row>
    <row r="71" spans="1:7" x14ac:dyDescent="0.2">
      <c r="A71" s="64">
        <v>5515</v>
      </c>
      <c r="B71" s="60" t="s">
        <v>267</v>
      </c>
      <c r="C71" s="287">
        <v>754196.76</v>
      </c>
      <c r="D71" s="287">
        <v>672963.32</v>
      </c>
    </row>
    <row r="72" spans="1:7" x14ac:dyDescent="0.2">
      <c r="A72" s="64">
        <v>5516</v>
      </c>
      <c r="B72" s="60" t="s">
        <v>266</v>
      </c>
      <c r="C72" s="234">
        <v>0</v>
      </c>
      <c r="D72" s="234">
        <v>0</v>
      </c>
    </row>
    <row r="73" spans="1:7" x14ac:dyDescent="0.2">
      <c r="A73" s="64">
        <v>5517</v>
      </c>
      <c r="B73" s="60" t="s">
        <v>265</v>
      </c>
      <c r="C73" s="234">
        <v>0</v>
      </c>
      <c r="D73" s="234">
        <v>0</v>
      </c>
    </row>
    <row r="74" spans="1:7" x14ac:dyDescent="0.2">
      <c r="A74" s="64">
        <v>5518</v>
      </c>
      <c r="B74" s="60" t="s">
        <v>264</v>
      </c>
      <c r="C74" s="234">
        <v>0</v>
      </c>
      <c r="D74" s="234">
        <v>0</v>
      </c>
    </row>
    <row r="75" spans="1:7" s="131" customFormat="1" x14ac:dyDescent="0.2">
      <c r="A75" s="135">
        <v>5520</v>
      </c>
      <c r="B75" s="252" t="s">
        <v>263</v>
      </c>
      <c r="C75" s="286">
        <f>SUM(C76:C77)</f>
        <v>-707263.3600000022</v>
      </c>
      <c r="D75" s="286">
        <f>SUM(D76:D77)</f>
        <v>2442211.0699999998</v>
      </c>
    </row>
    <row r="76" spans="1:7" x14ac:dyDescent="0.2">
      <c r="A76" s="64">
        <v>5521</v>
      </c>
      <c r="B76" s="60" t="s">
        <v>262</v>
      </c>
      <c r="C76" s="287">
        <v>-707263.3600000022</v>
      </c>
      <c r="D76" s="287">
        <v>2442211.0699999998</v>
      </c>
      <c r="E76" s="65"/>
      <c r="F76" s="65"/>
      <c r="G76" s="65"/>
    </row>
    <row r="77" spans="1:7" x14ac:dyDescent="0.2">
      <c r="A77" s="64">
        <v>5522</v>
      </c>
      <c r="B77" s="60" t="s">
        <v>261</v>
      </c>
      <c r="C77" s="234">
        <v>0</v>
      </c>
      <c r="D77" s="234">
        <v>0</v>
      </c>
      <c r="G77" s="65"/>
    </row>
    <row r="78" spans="1:7" x14ac:dyDescent="0.2">
      <c r="A78" s="68">
        <v>5530</v>
      </c>
      <c r="B78" s="70" t="s">
        <v>260</v>
      </c>
      <c r="C78" s="233">
        <f>SUM(C79:C83)</f>
        <v>0</v>
      </c>
      <c r="D78" s="233">
        <v>0</v>
      </c>
    </row>
    <row r="79" spans="1:7" x14ac:dyDescent="0.2">
      <c r="A79" s="64">
        <v>5531</v>
      </c>
      <c r="B79" s="60" t="s">
        <v>259</v>
      </c>
      <c r="C79" s="234">
        <v>0</v>
      </c>
      <c r="D79" s="234">
        <v>0</v>
      </c>
      <c r="F79" s="65"/>
    </row>
    <row r="80" spans="1:7" x14ac:dyDescent="0.2">
      <c r="A80" s="64">
        <v>5532</v>
      </c>
      <c r="B80" s="60" t="s">
        <v>258</v>
      </c>
      <c r="C80" s="234">
        <v>0</v>
      </c>
      <c r="D80" s="234">
        <v>0</v>
      </c>
    </row>
    <row r="81" spans="1:7" x14ac:dyDescent="0.2">
      <c r="A81" s="64">
        <v>5533</v>
      </c>
      <c r="B81" s="60" t="s">
        <v>257</v>
      </c>
      <c r="C81" s="234">
        <v>0</v>
      </c>
      <c r="D81" s="234">
        <v>0</v>
      </c>
    </row>
    <row r="82" spans="1:7" x14ac:dyDescent="0.2">
      <c r="A82" s="64">
        <v>5534</v>
      </c>
      <c r="B82" s="60" t="s">
        <v>256</v>
      </c>
      <c r="C82" s="234">
        <v>0</v>
      </c>
      <c r="D82" s="234">
        <v>0</v>
      </c>
      <c r="G82" s="65"/>
    </row>
    <row r="83" spans="1:7" x14ac:dyDescent="0.2">
      <c r="A83" s="64">
        <v>5535</v>
      </c>
      <c r="B83" s="60" t="s">
        <v>255</v>
      </c>
      <c r="C83" s="234">
        <v>0</v>
      </c>
      <c r="D83" s="234">
        <v>0</v>
      </c>
    </row>
    <row r="84" spans="1:7" x14ac:dyDescent="0.2">
      <c r="A84" s="68">
        <v>5540</v>
      </c>
      <c r="B84" s="70" t="s">
        <v>254</v>
      </c>
      <c r="C84" s="233">
        <f>+C85</f>
        <v>0</v>
      </c>
      <c r="D84" s="233">
        <f>+D85</f>
        <v>0</v>
      </c>
    </row>
    <row r="85" spans="1:7" x14ac:dyDescent="0.2">
      <c r="A85" s="64">
        <v>5541</v>
      </c>
      <c r="B85" s="60" t="s">
        <v>254</v>
      </c>
      <c r="C85" s="234">
        <v>0</v>
      </c>
      <c r="D85" s="234">
        <v>0</v>
      </c>
    </row>
    <row r="86" spans="1:7" x14ac:dyDescent="0.2">
      <c r="A86" s="68">
        <v>5550</v>
      </c>
      <c r="B86" s="70" t="s">
        <v>253</v>
      </c>
      <c r="C86" s="233">
        <f>SUM(C87)</f>
        <v>0</v>
      </c>
      <c r="D86" s="233">
        <f>SUM(D87)</f>
        <v>0</v>
      </c>
    </row>
    <row r="87" spans="1:7" x14ac:dyDescent="0.2">
      <c r="A87" s="64">
        <v>5551</v>
      </c>
      <c r="B87" s="60" t="s">
        <v>253</v>
      </c>
      <c r="C87" s="234">
        <v>0</v>
      </c>
      <c r="D87" s="234">
        <v>0</v>
      </c>
    </row>
    <row r="88" spans="1:7" x14ac:dyDescent="0.2">
      <c r="A88" s="68">
        <v>5590</v>
      </c>
      <c r="B88" s="70" t="s">
        <v>252</v>
      </c>
      <c r="C88" s="233">
        <f>SUM(C89:C96)</f>
        <v>0</v>
      </c>
      <c r="D88" s="233">
        <f>SUM(D89:D96)</f>
        <v>0</v>
      </c>
    </row>
    <row r="89" spans="1:7" x14ac:dyDescent="0.2">
      <c r="A89" s="64">
        <v>5591</v>
      </c>
      <c r="B89" s="60" t="s">
        <v>251</v>
      </c>
      <c r="C89" s="234">
        <v>0</v>
      </c>
      <c r="D89" s="234">
        <v>0</v>
      </c>
    </row>
    <row r="90" spans="1:7" x14ac:dyDescent="0.2">
      <c r="A90" s="64">
        <v>5592</v>
      </c>
      <c r="B90" s="60" t="s">
        <v>250</v>
      </c>
      <c r="C90" s="234">
        <v>0</v>
      </c>
      <c r="D90" s="234">
        <v>0</v>
      </c>
    </row>
    <row r="91" spans="1:7" x14ac:dyDescent="0.2">
      <c r="A91" s="64">
        <v>5593</v>
      </c>
      <c r="B91" s="60" t="s">
        <v>249</v>
      </c>
      <c r="C91" s="234">
        <v>0</v>
      </c>
      <c r="D91" s="234">
        <v>0</v>
      </c>
    </row>
    <row r="92" spans="1:7" x14ac:dyDescent="0.2">
      <c r="A92" s="64">
        <v>5594</v>
      </c>
      <c r="B92" s="60" t="s">
        <v>479</v>
      </c>
      <c r="C92" s="234">
        <v>0</v>
      </c>
      <c r="D92" s="234">
        <v>0</v>
      </c>
    </row>
    <row r="93" spans="1:7" x14ac:dyDescent="0.2">
      <c r="A93" s="64">
        <v>5595</v>
      </c>
      <c r="B93" s="60" t="s">
        <v>247</v>
      </c>
      <c r="C93" s="234">
        <v>0</v>
      </c>
      <c r="D93" s="234">
        <v>0</v>
      </c>
    </row>
    <row r="94" spans="1:7" x14ac:dyDescent="0.2">
      <c r="A94" s="64">
        <v>5596</v>
      </c>
      <c r="B94" s="60" t="s">
        <v>246</v>
      </c>
      <c r="C94" s="234">
        <v>0</v>
      </c>
      <c r="D94" s="234">
        <v>0</v>
      </c>
    </row>
    <row r="95" spans="1:7" x14ac:dyDescent="0.2">
      <c r="A95" s="64">
        <v>5597</v>
      </c>
      <c r="B95" s="60" t="s">
        <v>245</v>
      </c>
      <c r="C95" s="234">
        <v>0</v>
      </c>
      <c r="D95" s="234">
        <v>0</v>
      </c>
    </row>
    <row r="96" spans="1:7" x14ac:dyDescent="0.2">
      <c r="A96" s="64">
        <v>5599</v>
      </c>
      <c r="B96" s="60" t="s">
        <v>243</v>
      </c>
      <c r="C96" s="234">
        <v>0</v>
      </c>
      <c r="D96" s="234">
        <v>0</v>
      </c>
    </row>
    <row r="97" spans="1:6" x14ac:dyDescent="0.2">
      <c r="A97" s="68">
        <v>5600</v>
      </c>
      <c r="B97" s="70" t="s">
        <v>242</v>
      </c>
      <c r="C97" s="233">
        <f>SUM(C98:C99)</f>
        <v>0</v>
      </c>
      <c r="D97" s="233">
        <f>SUM(D98:D99)</f>
        <v>0</v>
      </c>
    </row>
    <row r="98" spans="1:6" x14ac:dyDescent="0.2">
      <c r="A98" s="64">
        <v>5610</v>
      </c>
      <c r="B98" s="60" t="s">
        <v>241</v>
      </c>
      <c r="C98" s="234">
        <v>0</v>
      </c>
      <c r="D98" s="234">
        <v>0</v>
      </c>
    </row>
    <row r="99" spans="1:6" x14ac:dyDescent="0.2">
      <c r="A99" s="64">
        <v>5611</v>
      </c>
      <c r="B99" s="60" t="s">
        <v>240</v>
      </c>
      <c r="C99" s="234">
        <v>0</v>
      </c>
      <c r="D99" s="234">
        <v>0</v>
      </c>
    </row>
    <row r="100" spans="1:6" s="131" customFormat="1" x14ac:dyDescent="0.2">
      <c r="A100" s="135">
        <v>2110</v>
      </c>
      <c r="B100" s="74" t="s">
        <v>480</v>
      </c>
      <c r="C100" s="286">
        <f>SUM(C101:C105)</f>
        <v>4308004.12</v>
      </c>
      <c r="D100" s="286">
        <f>SUM(D101:D105)</f>
        <v>896862.3200000003</v>
      </c>
    </row>
    <row r="101" spans="1:6" s="131" customFormat="1" x14ac:dyDescent="0.2">
      <c r="A101" s="133">
        <v>2111</v>
      </c>
      <c r="B101" s="131" t="s">
        <v>481</v>
      </c>
      <c r="C101" s="287">
        <v>0</v>
      </c>
      <c r="D101" s="287">
        <v>0</v>
      </c>
    </row>
    <row r="102" spans="1:6" s="131" customFormat="1" x14ac:dyDescent="0.2">
      <c r="A102" s="133">
        <v>2112</v>
      </c>
      <c r="B102" s="131" t="s">
        <v>482</v>
      </c>
      <c r="C102" s="287">
        <v>0</v>
      </c>
      <c r="D102" s="287">
        <v>0</v>
      </c>
    </row>
    <row r="103" spans="1:6" s="131" customFormat="1" x14ac:dyDescent="0.2">
      <c r="A103" s="133">
        <v>2112</v>
      </c>
      <c r="B103" s="131" t="s">
        <v>483</v>
      </c>
      <c r="C103" s="287">
        <v>4308004.12</v>
      </c>
      <c r="D103" s="287">
        <v>896862.3200000003</v>
      </c>
      <c r="E103" s="72"/>
      <c r="F103" s="72"/>
    </row>
    <row r="104" spans="1:6" s="131" customFormat="1" x14ac:dyDescent="0.2">
      <c r="A104" s="133">
        <v>2115</v>
      </c>
      <c r="B104" s="131" t="s">
        <v>484</v>
      </c>
      <c r="C104" s="287">
        <v>0</v>
      </c>
      <c r="D104" s="287">
        <v>0</v>
      </c>
    </row>
    <row r="105" spans="1:6" s="131" customFormat="1" x14ac:dyDescent="0.2">
      <c r="A105" s="133">
        <v>2114</v>
      </c>
      <c r="B105" s="131" t="s">
        <v>485</v>
      </c>
      <c r="C105" s="287">
        <v>0</v>
      </c>
      <c r="D105" s="287">
        <v>0</v>
      </c>
    </row>
    <row r="106" spans="1:6" s="131" customFormat="1" x14ac:dyDescent="0.2">
      <c r="A106" s="133"/>
      <c r="B106" s="134" t="s">
        <v>486</v>
      </c>
      <c r="C106" s="286">
        <f>SUM(C101:C105)</f>
        <v>4308004.12</v>
      </c>
      <c r="D106" s="286">
        <f>SUM(D101:D105)</f>
        <v>896862.3200000003</v>
      </c>
    </row>
    <row r="107" spans="1:6" s="131" customFormat="1" x14ac:dyDescent="0.2">
      <c r="A107" s="135">
        <v>1120</v>
      </c>
      <c r="B107" s="74" t="s">
        <v>487</v>
      </c>
      <c r="C107" s="286">
        <f>SUM(C108:C116)</f>
        <v>0</v>
      </c>
      <c r="D107" s="286">
        <f>SUM(D108:D116)</f>
        <v>0</v>
      </c>
    </row>
    <row r="108" spans="1:6" s="131" customFormat="1" x14ac:dyDescent="0.2">
      <c r="A108" s="133">
        <v>1124</v>
      </c>
      <c r="B108" s="75" t="s">
        <v>488</v>
      </c>
      <c r="C108" s="287">
        <v>0</v>
      </c>
      <c r="D108" s="287">
        <v>0</v>
      </c>
    </row>
    <row r="109" spans="1:6" s="131" customFormat="1" x14ac:dyDescent="0.2">
      <c r="A109" s="133">
        <v>1124</v>
      </c>
      <c r="B109" s="75" t="s">
        <v>489</v>
      </c>
      <c r="C109" s="287">
        <v>0</v>
      </c>
      <c r="D109" s="287">
        <v>0</v>
      </c>
    </row>
    <row r="110" spans="1:6" s="131" customFormat="1" x14ac:dyDescent="0.2">
      <c r="A110" s="133">
        <v>1124</v>
      </c>
      <c r="B110" s="75" t="s">
        <v>490</v>
      </c>
      <c r="C110" s="287">
        <v>0</v>
      </c>
      <c r="D110" s="287">
        <v>0</v>
      </c>
    </row>
    <row r="111" spans="1:6" s="131" customFormat="1" x14ac:dyDescent="0.2">
      <c r="A111" s="133">
        <v>1124</v>
      </c>
      <c r="B111" s="75" t="s">
        <v>491</v>
      </c>
      <c r="C111" s="287">
        <v>0</v>
      </c>
      <c r="D111" s="287">
        <v>0</v>
      </c>
    </row>
    <row r="112" spans="1:6" s="131" customFormat="1" x14ac:dyDescent="0.2">
      <c r="A112" s="133">
        <v>1124</v>
      </c>
      <c r="B112" s="75" t="s">
        <v>492</v>
      </c>
      <c r="C112" s="287">
        <v>0</v>
      </c>
      <c r="D112" s="287">
        <v>0</v>
      </c>
    </row>
    <row r="113" spans="1:4" s="131" customFormat="1" x14ac:dyDescent="0.2">
      <c r="A113" s="133">
        <v>1124</v>
      </c>
      <c r="B113" s="75" t="s">
        <v>493</v>
      </c>
      <c r="C113" s="287">
        <v>0</v>
      </c>
      <c r="D113" s="287">
        <v>0</v>
      </c>
    </row>
    <row r="114" spans="1:4" s="131" customFormat="1" x14ac:dyDescent="0.2">
      <c r="A114" s="133">
        <v>1122</v>
      </c>
      <c r="B114" s="75" t="s">
        <v>494</v>
      </c>
      <c r="C114" s="287">
        <v>0</v>
      </c>
      <c r="D114" s="287">
        <v>0</v>
      </c>
    </row>
    <row r="115" spans="1:4" s="131" customFormat="1" x14ac:dyDescent="0.2">
      <c r="A115" s="133">
        <v>1122</v>
      </c>
      <c r="B115" s="75" t="s">
        <v>495</v>
      </c>
      <c r="C115" s="287">
        <v>0</v>
      </c>
      <c r="D115" s="287">
        <v>0</v>
      </c>
    </row>
    <row r="116" spans="1:4" s="131" customFormat="1" x14ac:dyDescent="0.2">
      <c r="A116" s="133">
        <v>1122</v>
      </c>
      <c r="B116" s="75" t="s">
        <v>496</v>
      </c>
      <c r="C116" s="287">
        <v>0</v>
      </c>
      <c r="D116" s="287">
        <v>0</v>
      </c>
    </row>
    <row r="117" spans="1:4" s="131" customFormat="1" x14ac:dyDescent="0.2">
      <c r="A117" s="133"/>
      <c r="B117" s="253" t="s">
        <v>497</v>
      </c>
      <c r="C117" s="286">
        <f>+C51+C52-C106</f>
        <v>-5643190.7100000028</v>
      </c>
      <c r="D117" s="286">
        <f>D51+D52-D106</f>
        <v>3684643.7200000063</v>
      </c>
    </row>
    <row r="119" spans="1:4" x14ac:dyDescent="0.2">
      <c r="A119" s="177" t="s">
        <v>239</v>
      </c>
    </row>
    <row r="120" spans="1:4" ht="21.75" customHeight="1" x14ac:dyDescent="0.2">
      <c r="A120" s="249"/>
      <c r="B120" s="249"/>
      <c r="C120" s="245"/>
      <c r="D120" s="244"/>
    </row>
    <row r="121" spans="1:4" x14ac:dyDescent="0.2">
      <c r="C121" s="65"/>
      <c r="D121" s="65"/>
    </row>
    <row r="122" spans="1:4" x14ac:dyDescent="0.2">
      <c r="C122" s="297"/>
      <c r="D122" s="297"/>
    </row>
    <row r="125" spans="1:4" x14ac:dyDescent="0.2">
      <c r="C125" s="65"/>
    </row>
    <row r="127" spans="1:4" x14ac:dyDescent="0.2">
      <c r="B127" s="65"/>
      <c r="C127" s="65"/>
    </row>
    <row r="131" spans="8:8" x14ac:dyDescent="0.2">
      <c r="H131" s="77"/>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50"/>
    <dataValidation allowBlank="1" showInputMessage="1" showErrorMessage="1" prompt="Importe final del periodo que corresponde la información financiera trimestral que se presenta." sqref="C7 C50"/>
  </dataValidations>
  <pageMargins left="0.7" right="0.7" top="0.75" bottom="0.75" header="0.3" footer="0.3"/>
  <pageSetup scale="66" fitToHeight="0" orientation="portrait"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zoomScaleNormal="100" zoomScaleSheetLayoutView="100" workbookViewId="0">
      <selection sqref="A1:C1"/>
    </sheetView>
  </sheetViews>
  <sheetFormatPr baseColWidth="10" defaultRowHeight="11.25" x14ac:dyDescent="0.2"/>
  <cols>
    <col min="1" max="1" width="3.28515625" style="82" customWidth="1"/>
    <col min="2" max="2" width="63.140625" style="82" customWidth="1"/>
    <col min="3" max="3" width="17.7109375" style="82" customWidth="1"/>
    <col min="4" max="16384" width="11.42578125" style="82"/>
  </cols>
  <sheetData>
    <row r="1" spans="1:3" s="78" customFormat="1" ht="18" customHeight="1" x14ac:dyDescent="0.25">
      <c r="A1" s="359" t="s">
        <v>1939</v>
      </c>
      <c r="B1" s="360"/>
      <c r="C1" s="361"/>
    </row>
    <row r="2" spans="1:3" s="78" customFormat="1" ht="18" customHeight="1" x14ac:dyDescent="0.25">
      <c r="A2" s="362" t="s">
        <v>498</v>
      </c>
      <c r="B2" s="363"/>
      <c r="C2" s="364"/>
    </row>
    <row r="3" spans="1:3" s="78" customFormat="1" ht="18" customHeight="1" x14ac:dyDescent="0.25">
      <c r="A3" s="362" t="s">
        <v>606</v>
      </c>
      <c r="B3" s="363"/>
      <c r="C3" s="364"/>
    </row>
    <row r="4" spans="1:3" s="79" customFormat="1" x14ac:dyDescent="0.2">
      <c r="A4" s="365" t="s">
        <v>499</v>
      </c>
      <c r="B4" s="366"/>
      <c r="C4" s="367"/>
    </row>
    <row r="5" spans="1:3" x14ac:dyDescent="0.2">
      <c r="A5" s="80" t="s">
        <v>500</v>
      </c>
      <c r="B5" s="80"/>
      <c r="C5" s="279">
        <v>7434259.4900000002</v>
      </c>
    </row>
    <row r="6" spans="1:3" x14ac:dyDescent="0.2">
      <c r="B6" s="83"/>
      <c r="C6" s="280"/>
    </row>
    <row r="7" spans="1:3" x14ac:dyDescent="0.2">
      <c r="A7" s="84" t="s">
        <v>501</v>
      </c>
      <c r="B7" s="84"/>
      <c r="C7" s="281">
        <f>SUM(C8:C13)</f>
        <v>250104.6</v>
      </c>
    </row>
    <row r="8" spans="1:3" x14ac:dyDescent="0.2">
      <c r="A8" s="85" t="s">
        <v>502</v>
      </c>
      <c r="B8" s="86" t="s">
        <v>378</v>
      </c>
      <c r="C8" s="282">
        <v>0</v>
      </c>
    </row>
    <row r="9" spans="1:3" x14ac:dyDescent="0.2">
      <c r="A9" s="87" t="s">
        <v>503</v>
      </c>
      <c r="B9" s="88" t="s">
        <v>504</v>
      </c>
      <c r="C9" s="282">
        <v>0</v>
      </c>
    </row>
    <row r="10" spans="1:3" x14ac:dyDescent="0.2">
      <c r="A10" s="87" t="s">
        <v>505</v>
      </c>
      <c r="B10" s="88" t="s">
        <v>369</v>
      </c>
      <c r="C10" s="282">
        <v>0</v>
      </c>
    </row>
    <row r="11" spans="1:3" x14ac:dyDescent="0.2">
      <c r="A11" s="87" t="s">
        <v>506</v>
      </c>
      <c r="B11" s="88" t="s">
        <v>368</v>
      </c>
      <c r="C11" s="282">
        <v>0</v>
      </c>
    </row>
    <row r="12" spans="1:3" x14ac:dyDescent="0.2">
      <c r="A12" s="87" t="s">
        <v>507</v>
      </c>
      <c r="B12" s="88" t="s">
        <v>362</v>
      </c>
      <c r="C12" s="282">
        <v>250104.6</v>
      </c>
    </row>
    <row r="13" spans="1:3" x14ac:dyDescent="0.2">
      <c r="A13" s="89" t="s">
        <v>508</v>
      </c>
      <c r="B13" s="90" t="s">
        <v>509</v>
      </c>
      <c r="C13" s="282">
        <v>0</v>
      </c>
    </row>
    <row r="14" spans="1:3" x14ac:dyDescent="0.2">
      <c r="B14" s="91"/>
      <c r="C14" s="283"/>
    </row>
    <row r="15" spans="1:3" x14ac:dyDescent="0.2">
      <c r="A15" s="84" t="s">
        <v>510</v>
      </c>
      <c r="B15" s="83"/>
      <c r="C15" s="281">
        <f>SUM(C16:C18)</f>
        <v>0</v>
      </c>
    </row>
    <row r="16" spans="1:3" x14ac:dyDescent="0.2">
      <c r="A16" s="92">
        <v>3.1</v>
      </c>
      <c r="B16" s="88" t="s">
        <v>511</v>
      </c>
      <c r="C16" s="282">
        <v>0</v>
      </c>
    </row>
    <row r="17" spans="1:3" x14ac:dyDescent="0.2">
      <c r="A17" s="93">
        <v>3.2</v>
      </c>
      <c r="B17" s="88" t="s">
        <v>512</v>
      </c>
      <c r="C17" s="282">
        <v>0</v>
      </c>
    </row>
    <row r="18" spans="1:3" x14ac:dyDescent="0.2">
      <c r="A18" s="93">
        <v>3.3</v>
      </c>
      <c r="B18" s="90" t="s">
        <v>513</v>
      </c>
      <c r="C18" s="284">
        <v>0</v>
      </c>
    </row>
    <row r="19" spans="1:3" x14ac:dyDescent="0.2">
      <c r="B19" s="94"/>
      <c r="C19" s="285"/>
    </row>
    <row r="20" spans="1:3" x14ac:dyDescent="0.2">
      <c r="A20" s="95" t="s">
        <v>514</v>
      </c>
      <c r="B20" s="95"/>
      <c r="C20" s="279">
        <f>C5+C7-C15</f>
        <v>7684364.0899999999</v>
      </c>
    </row>
    <row r="22" spans="1:3" ht="24" customHeight="1" x14ac:dyDescent="0.2">
      <c r="A22" s="413" t="s">
        <v>239</v>
      </c>
      <c r="B22" s="413"/>
      <c r="C22" s="413"/>
    </row>
    <row r="23" spans="1:3" x14ac:dyDescent="0.2">
      <c r="A23" s="249"/>
      <c r="B23" s="249"/>
      <c r="C23" s="245"/>
    </row>
  </sheetData>
  <mergeCells count="5">
    <mergeCell ref="A1:C1"/>
    <mergeCell ref="A2:C2"/>
    <mergeCell ref="A3:C3"/>
    <mergeCell ref="A4:C4"/>
    <mergeCell ref="A22:C22"/>
  </mergeCells>
  <pageMargins left="0.7" right="0.7" top="0.75" bottom="0.75" header="0.3" footer="0.3"/>
  <pageSetup fitToHeight="0" orientation="portrait"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zoomScaleNormal="100" zoomScaleSheetLayoutView="100" workbookViewId="0">
      <selection sqref="A1:C1"/>
    </sheetView>
  </sheetViews>
  <sheetFormatPr baseColWidth="10" defaultRowHeight="11.25" x14ac:dyDescent="0.2"/>
  <cols>
    <col min="1" max="1" width="3.7109375" style="82" customWidth="1"/>
    <col min="2" max="2" width="62.140625" style="82" customWidth="1"/>
    <col min="3" max="3" width="17.7109375" style="82" customWidth="1"/>
    <col min="4" max="16384" width="11.42578125" style="82"/>
  </cols>
  <sheetData>
    <row r="1" spans="1:3" s="113" customFormat="1" ht="18.95" customHeight="1" x14ac:dyDescent="0.25">
      <c r="A1" s="369" t="s">
        <v>1939</v>
      </c>
      <c r="B1" s="370"/>
      <c r="C1" s="371"/>
    </row>
    <row r="2" spans="1:3" s="113" customFormat="1" ht="18.95" customHeight="1" x14ac:dyDescent="0.25">
      <c r="A2" s="372" t="s">
        <v>552</v>
      </c>
      <c r="B2" s="373"/>
      <c r="C2" s="374"/>
    </row>
    <row r="3" spans="1:3" s="113" customFormat="1" ht="18.95" customHeight="1" x14ac:dyDescent="0.25">
      <c r="A3" s="372" t="s">
        <v>606</v>
      </c>
      <c r="B3" s="373"/>
      <c r="C3" s="374"/>
    </row>
    <row r="4" spans="1:3" x14ac:dyDescent="0.2">
      <c r="A4" s="365" t="s">
        <v>499</v>
      </c>
      <c r="B4" s="366"/>
      <c r="C4" s="367"/>
    </row>
    <row r="5" spans="1:3" x14ac:dyDescent="0.2">
      <c r="A5" s="112" t="s">
        <v>551</v>
      </c>
      <c r="B5" s="80"/>
      <c r="C5" s="288">
        <v>9735622.5299999975</v>
      </c>
    </row>
    <row r="6" spans="1:3" x14ac:dyDescent="0.2">
      <c r="A6" s="99"/>
      <c r="B6" s="83"/>
      <c r="C6" s="280"/>
    </row>
    <row r="7" spans="1:3" x14ac:dyDescent="0.2">
      <c r="A7" s="84" t="s">
        <v>550</v>
      </c>
      <c r="B7" s="111"/>
      <c r="C7" s="281">
        <f>SUM(C8:C28)</f>
        <v>1423335.2100000002</v>
      </c>
    </row>
    <row r="8" spans="1:3" x14ac:dyDescent="0.2">
      <c r="A8" s="110">
        <v>2.1</v>
      </c>
      <c r="B8" s="101" t="s">
        <v>347</v>
      </c>
      <c r="C8" s="289">
        <v>0</v>
      </c>
    </row>
    <row r="9" spans="1:3" x14ac:dyDescent="0.2">
      <c r="A9" s="110">
        <v>2.2000000000000002</v>
      </c>
      <c r="B9" s="101" t="s">
        <v>350</v>
      </c>
      <c r="C9" s="289">
        <v>0</v>
      </c>
    </row>
    <row r="10" spans="1:3" x14ac:dyDescent="0.2">
      <c r="A10" s="102">
        <v>2.2999999999999998</v>
      </c>
      <c r="B10" s="104" t="s">
        <v>165</v>
      </c>
      <c r="C10" s="289">
        <v>1311256.3700000001</v>
      </c>
    </row>
    <row r="11" spans="1:3" x14ac:dyDescent="0.2">
      <c r="A11" s="102">
        <v>2.4</v>
      </c>
      <c r="B11" s="104" t="s">
        <v>166</v>
      </c>
      <c r="C11" s="289">
        <v>55268</v>
      </c>
    </row>
    <row r="12" spans="1:3" x14ac:dyDescent="0.2">
      <c r="A12" s="102">
        <v>2.5</v>
      </c>
      <c r="B12" s="104" t="s">
        <v>167</v>
      </c>
      <c r="C12" s="289">
        <v>0</v>
      </c>
    </row>
    <row r="13" spans="1:3" x14ac:dyDescent="0.2">
      <c r="A13" s="102">
        <v>2.6</v>
      </c>
      <c r="B13" s="104" t="s">
        <v>168</v>
      </c>
      <c r="C13" s="289">
        <v>0</v>
      </c>
    </row>
    <row r="14" spans="1:3" x14ac:dyDescent="0.2">
      <c r="A14" s="102">
        <v>2.7</v>
      </c>
      <c r="B14" s="104" t="s">
        <v>169</v>
      </c>
      <c r="C14" s="289">
        <v>33950</v>
      </c>
    </row>
    <row r="15" spans="1:3" x14ac:dyDescent="0.2">
      <c r="A15" s="102">
        <v>2.8</v>
      </c>
      <c r="B15" s="104" t="s">
        <v>170</v>
      </c>
      <c r="C15" s="289">
        <v>22860.84</v>
      </c>
    </row>
    <row r="16" spans="1:3" x14ac:dyDescent="0.2">
      <c r="A16" s="102">
        <v>2.9</v>
      </c>
      <c r="B16" s="104" t="s">
        <v>172</v>
      </c>
      <c r="C16" s="289">
        <v>0</v>
      </c>
    </row>
    <row r="17" spans="1:3" x14ac:dyDescent="0.2">
      <c r="A17" s="102" t="s">
        <v>549</v>
      </c>
      <c r="B17" s="104" t="s">
        <v>548</v>
      </c>
      <c r="C17" s="289">
        <v>0</v>
      </c>
    </row>
    <row r="18" spans="1:3" x14ac:dyDescent="0.2">
      <c r="A18" s="102" t="s">
        <v>547</v>
      </c>
      <c r="B18" s="104" t="s">
        <v>176</v>
      </c>
      <c r="C18" s="289">
        <v>0</v>
      </c>
    </row>
    <row r="19" spans="1:3" x14ac:dyDescent="0.2">
      <c r="A19" s="102" t="s">
        <v>546</v>
      </c>
      <c r="B19" s="104" t="s">
        <v>545</v>
      </c>
      <c r="C19" s="289">
        <v>0</v>
      </c>
    </row>
    <row r="20" spans="1:3" x14ac:dyDescent="0.2">
      <c r="A20" s="102" t="s">
        <v>544</v>
      </c>
      <c r="B20" s="104" t="s">
        <v>543</v>
      </c>
      <c r="C20" s="289">
        <v>0</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0</v>
      </c>
    </row>
    <row r="29" spans="1:3" x14ac:dyDescent="0.2">
      <c r="A29" s="109"/>
      <c r="B29" s="108"/>
      <c r="C29" s="292"/>
    </row>
    <row r="30" spans="1:3" x14ac:dyDescent="0.2">
      <c r="A30" s="106" t="s">
        <v>526</v>
      </c>
      <c r="B30" s="105"/>
      <c r="C30" s="293">
        <f>SUM(C31:C37)</f>
        <v>754196.76</v>
      </c>
    </row>
    <row r="31" spans="1:3" x14ac:dyDescent="0.2">
      <c r="A31" s="102" t="s">
        <v>525</v>
      </c>
      <c r="B31" s="104" t="s">
        <v>272</v>
      </c>
      <c r="C31" s="289">
        <v>754196.76</v>
      </c>
    </row>
    <row r="32" spans="1:3" x14ac:dyDescent="0.2">
      <c r="A32" s="102" t="s">
        <v>524</v>
      </c>
      <c r="B32" s="104" t="s">
        <v>263</v>
      </c>
      <c r="C32" s="289">
        <v>0</v>
      </c>
    </row>
    <row r="33" spans="1:4" x14ac:dyDescent="0.2">
      <c r="A33" s="102" t="s">
        <v>523</v>
      </c>
      <c r="B33" s="104" t="s">
        <v>260</v>
      </c>
      <c r="C33" s="289">
        <v>0</v>
      </c>
    </row>
    <row r="34" spans="1:4" x14ac:dyDescent="0.2">
      <c r="A34" s="102" t="s">
        <v>522</v>
      </c>
      <c r="B34" s="104" t="s">
        <v>521</v>
      </c>
      <c r="C34" s="289">
        <v>0</v>
      </c>
    </row>
    <row r="35" spans="1:4" x14ac:dyDescent="0.2">
      <c r="A35" s="102" t="s">
        <v>520</v>
      </c>
      <c r="B35" s="104" t="s">
        <v>519</v>
      </c>
      <c r="C35" s="289">
        <v>0</v>
      </c>
    </row>
    <row r="36" spans="1:4" x14ac:dyDescent="0.2">
      <c r="A36" s="102" t="s">
        <v>518</v>
      </c>
      <c r="B36" s="104" t="s">
        <v>252</v>
      </c>
      <c r="C36" s="289">
        <v>0</v>
      </c>
    </row>
    <row r="37" spans="1:4" x14ac:dyDescent="0.2">
      <c r="A37" s="102" t="s">
        <v>517</v>
      </c>
      <c r="B37" s="101" t="s">
        <v>516</v>
      </c>
      <c r="C37" s="294">
        <v>0</v>
      </c>
    </row>
    <row r="38" spans="1:4" x14ac:dyDescent="0.2">
      <c r="A38" s="99"/>
      <c r="B38" s="98"/>
      <c r="C38" s="295"/>
    </row>
    <row r="39" spans="1:4" x14ac:dyDescent="0.2">
      <c r="A39" s="96" t="s">
        <v>515</v>
      </c>
      <c r="B39" s="80"/>
      <c r="C39" s="279">
        <f>C5-C7+C30</f>
        <v>9066484.0799999982</v>
      </c>
    </row>
    <row r="40" spans="1:4" x14ac:dyDescent="0.2">
      <c r="C40" s="298"/>
    </row>
    <row r="41" spans="1:4" ht="23.25" customHeight="1" x14ac:dyDescent="0.2">
      <c r="A41" s="414" t="s">
        <v>239</v>
      </c>
      <c r="B41" s="414"/>
      <c r="C41" s="414"/>
    </row>
    <row r="42" spans="1:4" ht="33.75" customHeight="1" x14ac:dyDescent="0.2">
      <c r="A42" s="249"/>
      <c r="B42" s="249"/>
      <c r="C42" s="245"/>
      <c r="D42" s="244"/>
    </row>
  </sheetData>
  <mergeCells count="5">
    <mergeCell ref="A1:C1"/>
    <mergeCell ref="A2:C2"/>
    <mergeCell ref="A3:C3"/>
    <mergeCell ref="A4:C4"/>
    <mergeCell ref="A41:C41"/>
  </mergeCells>
  <pageMargins left="0.7" right="0.7" top="0.75" bottom="0.75" header="0.3" footer="0.3"/>
  <pageSetup fitToHeight="0" orientation="portrait"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showGridLines="0" zoomScaleNormal="100" zoomScaleSheetLayoutView="100" workbookViewId="0">
      <selection sqref="A1:F1"/>
    </sheetView>
  </sheetViews>
  <sheetFormatPr baseColWidth="10" defaultColWidth="9.140625" defaultRowHeight="11.25" x14ac:dyDescent="0.2"/>
  <cols>
    <col min="1" max="1" width="12.7109375" style="60" customWidth="1"/>
    <col min="2" max="2" width="72.140625" style="60" customWidth="1"/>
    <col min="3"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1939</v>
      </c>
      <c r="B1" s="377"/>
      <c r="C1" s="377"/>
      <c r="D1" s="377"/>
      <c r="E1" s="377"/>
      <c r="F1" s="377"/>
      <c r="G1" s="58" t="s">
        <v>97</v>
      </c>
      <c r="H1" s="199">
        <v>2021</v>
      </c>
    </row>
    <row r="2" spans="1:10" ht="18.95" customHeight="1" x14ac:dyDescent="0.2">
      <c r="A2" s="358" t="s">
        <v>601</v>
      </c>
      <c r="B2" s="377"/>
      <c r="C2" s="377"/>
      <c r="D2" s="377"/>
      <c r="E2" s="377"/>
      <c r="F2" s="377"/>
      <c r="G2" s="58" t="s">
        <v>99</v>
      </c>
      <c r="H2" s="199" t="s">
        <v>603</v>
      </c>
    </row>
    <row r="3" spans="1:10" ht="18.95" customHeight="1" x14ac:dyDescent="0.2">
      <c r="A3" s="358" t="s">
        <v>606</v>
      </c>
      <c r="B3" s="377"/>
      <c r="C3" s="377"/>
      <c r="D3" s="377"/>
      <c r="E3" s="377"/>
      <c r="F3" s="377"/>
      <c r="G3" s="58" t="s">
        <v>100</v>
      </c>
      <c r="H3" s="199">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250">
        <v>7000</v>
      </c>
      <c r="B8" s="251" t="s">
        <v>592</v>
      </c>
      <c r="C8" s="346">
        <f t="shared" ref="C8:D8" si="0">+C9+C10+C11+C12+C13+C14+C15+C16+C17+C18+C19+C23+C27+C28+C29+C30+C31+C32+C33+C34+C35+C36+C37+C38+C39+C40</f>
        <v>0</v>
      </c>
      <c r="D8" s="346">
        <f t="shared" si="0"/>
        <v>34685642.530000001</v>
      </c>
      <c r="E8" s="346">
        <f>+E9+E10+E11+E12+E13+E14+E15+E16+E17+E18+E19+E23+E27+E28+E29+E30+E31+E32+E33+E34+E35+E36+E37+E38+E39+E40</f>
        <v>34685642.530000001</v>
      </c>
      <c r="F8" s="346">
        <f>+F9+F10+F11+F12+F13+F14+F15+F16+F17+F18+F19+F23+F27+F28+F29+F30+F31+F32+F33+F34+F35+F36+F37+F38+F39+F40</f>
        <v>69371285.060000002</v>
      </c>
      <c r="G8" s="251"/>
      <c r="H8" s="251"/>
      <c r="I8" s="251"/>
      <c r="J8" s="251"/>
    </row>
    <row r="9" spans="1:10" s="131" customFormat="1" x14ac:dyDescent="0.2">
      <c r="A9" s="131">
        <v>7110</v>
      </c>
      <c r="B9" s="131" t="s">
        <v>591</v>
      </c>
      <c r="C9" s="287">
        <v>0</v>
      </c>
      <c r="D9" s="287">
        <v>0</v>
      </c>
      <c r="E9" s="287">
        <v>0</v>
      </c>
      <c r="F9" s="287">
        <v>0</v>
      </c>
    </row>
    <row r="10" spans="1:10" s="131" customFormat="1" x14ac:dyDescent="0.2">
      <c r="A10" s="131">
        <v>7120</v>
      </c>
      <c r="B10" s="131" t="s">
        <v>590</v>
      </c>
      <c r="C10" s="287">
        <v>0</v>
      </c>
      <c r="D10" s="287">
        <v>0</v>
      </c>
      <c r="E10" s="287">
        <v>0</v>
      </c>
      <c r="F10" s="287">
        <v>0</v>
      </c>
    </row>
    <row r="11" spans="1:10" s="131" customFormat="1" x14ac:dyDescent="0.2">
      <c r="A11" s="131">
        <v>7130</v>
      </c>
      <c r="B11" s="131" t="s">
        <v>589</v>
      </c>
      <c r="C11" s="287">
        <v>0</v>
      </c>
      <c r="D11" s="287">
        <v>0</v>
      </c>
      <c r="E11" s="287">
        <v>0</v>
      </c>
      <c r="F11" s="287">
        <v>0</v>
      </c>
    </row>
    <row r="12" spans="1:10" s="131" customFormat="1" x14ac:dyDescent="0.2">
      <c r="A12" s="131">
        <v>7140</v>
      </c>
      <c r="B12" s="131" t="s">
        <v>588</v>
      </c>
      <c r="C12" s="287">
        <v>0</v>
      </c>
      <c r="D12" s="287">
        <v>0</v>
      </c>
      <c r="E12" s="287">
        <v>0</v>
      </c>
      <c r="F12" s="287">
        <v>0</v>
      </c>
    </row>
    <row r="13" spans="1:10" s="131" customFormat="1" x14ac:dyDescent="0.2">
      <c r="A13" s="131">
        <v>7150</v>
      </c>
      <c r="B13" s="131" t="s">
        <v>587</v>
      </c>
      <c r="C13" s="287">
        <v>0</v>
      </c>
      <c r="D13" s="287">
        <v>0</v>
      </c>
      <c r="E13" s="287">
        <v>0</v>
      </c>
      <c r="F13" s="287">
        <v>0</v>
      </c>
    </row>
    <row r="14" spans="1:10" s="131" customFormat="1" x14ac:dyDescent="0.2">
      <c r="A14" s="131">
        <v>7160</v>
      </c>
      <c r="B14" s="131" t="s">
        <v>586</v>
      </c>
      <c r="C14" s="287">
        <v>0</v>
      </c>
      <c r="D14" s="287">
        <v>0</v>
      </c>
      <c r="E14" s="287">
        <v>0</v>
      </c>
      <c r="F14" s="287">
        <v>0</v>
      </c>
    </row>
    <row r="15" spans="1:10" s="131" customFormat="1" x14ac:dyDescent="0.2">
      <c r="A15" s="131">
        <v>7210</v>
      </c>
      <c r="B15" s="131" t="s">
        <v>585</v>
      </c>
      <c r="C15" s="287">
        <v>0</v>
      </c>
      <c r="D15" s="287">
        <v>0</v>
      </c>
      <c r="E15" s="287">
        <v>0</v>
      </c>
      <c r="F15" s="287">
        <v>0</v>
      </c>
    </row>
    <row r="16" spans="1:10" s="131" customFormat="1" x14ac:dyDescent="0.2">
      <c r="A16" s="131">
        <v>7220</v>
      </c>
      <c r="B16" s="131" t="s">
        <v>584</v>
      </c>
      <c r="C16" s="287">
        <v>0</v>
      </c>
      <c r="D16" s="287">
        <v>0</v>
      </c>
      <c r="E16" s="287">
        <v>0</v>
      </c>
      <c r="F16" s="287">
        <v>0</v>
      </c>
    </row>
    <row r="17" spans="1:6" s="131" customFormat="1" x14ac:dyDescent="0.2">
      <c r="A17" s="131">
        <v>7230</v>
      </c>
      <c r="B17" s="131" t="s">
        <v>583</v>
      </c>
      <c r="C17" s="287">
        <v>0</v>
      </c>
      <c r="D17" s="287">
        <v>0</v>
      </c>
      <c r="E17" s="287">
        <v>0</v>
      </c>
      <c r="F17" s="287">
        <v>0</v>
      </c>
    </row>
    <row r="18" spans="1:6" s="131" customFormat="1" x14ac:dyDescent="0.2">
      <c r="A18" s="131">
        <v>7240</v>
      </c>
      <c r="B18" s="131" t="s">
        <v>582</v>
      </c>
      <c r="C18" s="287">
        <v>0</v>
      </c>
      <c r="D18" s="287">
        <v>0</v>
      </c>
      <c r="E18" s="287">
        <v>0</v>
      </c>
      <c r="F18" s="287">
        <v>0</v>
      </c>
    </row>
    <row r="19" spans="1:6" s="131" customFormat="1" x14ac:dyDescent="0.2">
      <c r="A19" s="252">
        <v>7250</v>
      </c>
      <c r="B19" s="252" t="s">
        <v>581</v>
      </c>
      <c r="C19" s="286">
        <f>+C20</f>
        <v>0</v>
      </c>
      <c r="D19" s="286">
        <f t="shared" ref="D19:F19" si="1">+D20</f>
        <v>34685642.530000001</v>
      </c>
      <c r="E19" s="286">
        <f t="shared" si="1"/>
        <v>0</v>
      </c>
      <c r="F19" s="286">
        <f t="shared" si="1"/>
        <v>34685642.530000001</v>
      </c>
    </row>
    <row r="20" spans="1:6" s="131" customFormat="1" x14ac:dyDescent="0.2">
      <c r="A20" s="252" t="s">
        <v>1961</v>
      </c>
      <c r="B20" s="252" t="s">
        <v>1962</v>
      </c>
      <c r="C20" s="286">
        <f>SUM(C21:C22)</f>
        <v>0</v>
      </c>
      <c r="D20" s="286">
        <f t="shared" ref="D20:F20" si="2">SUM(D21:D22)</f>
        <v>34685642.530000001</v>
      </c>
      <c r="E20" s="286">
        <f t="shared" si="2"/>
        <v>0</v>
      </c>
      <c r="F20" s="286">
        <f t="shared" si="2"/>
        <v>34685642.530000001</v>
      </c>
    </row>
    <row r="21" spans="1:6" s="131" customFormat="1" x14ac:dyDescent="0.2">
      <c r="A21" s="131" t="s">
        <v>1963</v>
      </c>
      <c r="B21" s="131" t="s">
        <v>1964</v>
      </c>
      <c r="C21" s="287">
        <v>0</v>
      </c>
      <c r="D21" s="287">
        <v>18611943.260000002</v>
      </c>
      <c r="E21" s="287">
        <v>0</v>
      </c>
      <c r="F21" s="287">
        <v>18611943.260000002</v>
      </c>
    </row>
    <row r="22" spans="1:6" s="131" customFormat="1" x14ac:dyDescent="0.2">
      <c r="A22" s="131" t="s">
        <v>1965</v>
      </c>
      <c r="B22" s="131" t="s">
        <v>1966</v>
      </c>
      <c r="C22" s="287">
        <v>0</v>
      </c>
      <c r="D22" s="287">
        <v>16073699.27</v>
      </c>
      <c r="E22" s="287">
        <v>0</v>
      </c>
      <c r="F22" s="287">
        <v>16073699.27</v>
      </c>
    </row>
    <row r="23" spans="1:6" s="131" customFormat="1" x14ac:dyDescent="0.2">
      <c r="A23" s="252">
        <v>7260</v>
      </c>
      <c r="B23" s="252" t="s">
        <v>580</v>
      </c>
      <c r="C23" s="286">
        <f>+C24</f>
        <v>0</v>
      </c>
      <c r="D23" s="286">
        <f t="shared" ref="D23:F23" si="3">+D24</f>
        <v>0</v>
      </c>
      <c r="E23" s="286">
        <f t="shared" si="3"/>
        <v>34685642.530000001</v>
      </c>
      <c r="F23" s="286">
        <f t="shared" si="3"/>
        <v>34685642.530000001</v>
      </c>
    </row>
    <row r="24" spans="1:6" s="131" customFormat="1" x14ac:dyDescent="0.2">
      <c r="A24" s="252" t="s">
        <v>1967</v>
      </c>
      <c r="B24" s="252" t="s">
        <v>1968</v>
      </c>
      <c r="C24" s="286">
        <f>SUM(C25:C26)</f>
        <v>0</v>
      </c>
      <c r="D24" s="286">
        <f t="shared" ref="D24:F24" si="4">SUM(D25:D26)</f>
        <v>0</v>
      </c>
      <c r="E24" s="286">
        <f t="shared" si="4"/>
        <v>34685642.530000001</v>
      </c>
      <c r="F24" s="286">
        <f t="shared" si="4"/>
        <v>34685642.530000001</v>
      </c>
    </row>
    <row r="25" spans="1:6" s="131" customFormat="1" x14ac:dyDescent="0.2">
      <c r="A25" s="131" t="s">
        <v>1969</v>
      </c>
      <c r="B25" s="131" t="s">
        <v>1970</v>
      </c>
      <c r="C25" s="287">
        <v>0</v>
      </c>
      <c r="D25" s="287">
        <v>0</v>
      </c>
      <c r="E25" s="287">
        <v>18611943.260000002</v>
      </c>
      <c r="F25" s="287">
        <v>18611943.260000002</v>
      </c>
    </row>
    <row r="26" spans="1:6" s="131" customFormat="1" x14ac:dyDescent="0.2">
      <c r="A26" s="131" t="s">
        <v>1971</v>
      </c>
      <c r="B26" s="131" t="s">
        <v>1972</v>
      </c>
      <c r="C26" s="287">
        <v>0</v>
      </c>
      <c r="D26" s="287">
        <v>0</v>
      </c>
      <c r="E26" s="287">
        <v>16073699.27</v>
      </c>
      <c r="F26" s="287">
        <v>16073699.27</v>
      </c>
    </row>
    <row r="27" spans="1:6" s="131" customFormat="1" x14ac:dyDescent="0.2">
      <c r="A27" s="131">
        <v>7310</v>
      </c>
      <c r="B27" s="131" t="s">
        <v>579</v>
      </c>
      <c r="C27" s="287">
        <v>0</v>
      </c>
      <c r="D27" s="287">
        <v>0</v>
      </c>
      <c r="E27" s="287">
        <v>0</v>
      </c>
      <c r="F27" s="287">
        <v>0</v>
      </c>
    </row>
    <row r="28" spans="1:6" s="131" customFormat="1" x14ac:dyDescent="0.2">
      <c r="A28" s="131">
        <v>7320</v>
      </c>
      <c r="B28" s="131" t="s">
        <v>578</v>
      </c>
      <c r="C28" s="287">
        <v>0</v>
      </c>
      <c r="D28" s="287">
        <v>0</v>
      </c>
      <c r="E28" s="287">
        <v>0</v>
      </c>
      <c r="F28" s="287">
        <v>0</v>
      </c>
    </row>
    <row r="29" spans="1:6" s="131" customFormat="1" x14ac:dyDescent="0.2">
      <c r="A29" s="131">
        <v>7330</v>
      </c>
      <c r="B29" s="131" t="s">
        <v>577</v>
      </c>
      <c r="C29" s="287">
        <v>0</v>
      </c>
      <c r="D29" s="287">
        <v>0</v>
      </c>
      <c r="E29" s="287">
        <v>0</v>
      </c>
      <c r="F29" s="287">
        <v>0</v>
      </c>
    </row>
    <row r="30" spans="1:6" s="131" customFormat="1" x14ac:dyDescent="0.2">
      <c r="A30" s="131">
        <v>7340</v>
      </c>
      <c r="B30" s="131" t="s">
        <v>576</v>
      </c>
      <c r="C30" s="287">
        <v>0</v>
      </c>
      <c r="D30" s="287">
        <v>0</v>
      </c>
      <c r="E30" s="287">
        <v>0</v>
      </c>
      <c r="F30" s="287">
        <v>0</v>
      </c>
    </row>
    <row r="31" spans="1:6" s="131" customFormat="1" x14ac:dyDescent="0.2">
      <c r="A31" s="131">
        <v>7350</v>
      </c>
      <c r="B31" s="131" t="s">
        <v>575</v>
      </c>
      <c r="C31" s="287">
        <v>0</v>
      </c>
      <c r="D31" s="287">
        <v>0</v>
      </c>
      <c r="E31" s="287">
        <v>0</v>
      </c>
      <c r="F31" s="287">
        <v>0</v>
      </c>
    </row>
    <row r="32" spans="1:6" s="131" customFormat="1" x14ac:dyDescent="0.2">
      <c r="A32" s="131">
        <v>7360</v>
      </c>
      <c r="B32" s="131" t="s">
        <v>574</v>
      </c>
      <c r="C32" s="287">
        <v>0</v>
      </c>
      <c r="D32" s="287">
        <v>0</v>
      </c>
      <c r="E32" s="287">
        <v>0</v>
      </c>
      <c r="F32" s="287">
        <v>0</v>
      </c>
    </row>
    <row r="33" spans="1:6" s="131" customFormat="1" x14ac:dyDescent="0.2">
      <c r="A33" s="131">
        <v>7410</v>
      </c>
      <c r="B33" s="131" t="s">
        <v>573</v>
      </c>
      <c r="C33" s="287">
        <v>0</v>
      </c>
      <c r="D33" s="287">
        <v>0</v>
      </c>
      <c r="E33" s="287">
        <v>0</v>
      </c>
      <c r="F33" s="287">
        <v>0</v>
      </c>
    </row>
    <row r="34" spans="1:6" s="131" customFormat="1" x14ac:dyDescent="0.2">
      <c r="A34" s="131">
        <v>7420</v>
      </c>
      <c r="B34" s="131" t="s">
        <v>572</v>
      </c>
      <c r="C34" s="287">
        <v>0</v>
      </c>
      <c r="D34" s="287">
        <v>0</v>
      </c>
      <c r="E34" s="287">
        <v>0</v>
      </c>
      <c r="F34" s="287">
        <v>0</v>
      </c>
    </row>
    <row r="35" spans="1:6" s="131" customFormat="1" x14ac:dyDescent="0.2">
      <c r="A35" s="131">
        <v>7510</v>
      </c>
      <c r="B35" s="131" t="s">
        <v>571</v>
      </c>
      <c r="C35" s="287">
        <v>0</v>
      </c>
      <c r="D35" s="287">
        <v>0</v>
      </c>
      <c r="E35" s="287">
        <v>0</v>
      </c>
      <c r="F35" s="287">
        <v>0</v>
      </c>
    </row>
    <row r="36" spans="1:6" s="131" customFormat="1" x14ac:dyDescent="0.2">
      <c r="A36" s="131">
        <v>7520</v>
      </c>
      <c r="B36" s="131" t="s">
        <v>570</v>
      </c>
      <c r="C36" s="287">
        <v>0</v>
      </c>
      <c r="D36" s="287">
        <v>0</v>
      </c>
      <c r="E36" s="287">
        <v>0</v>
      </c>
      <c r="F36" s="287">
        <v>0</v>
      </c>
    </row>
    <row r="37" spans="1:6" s="131" customFormat="1" x14ac:dyDescent="0.2">
      <c r="A37" s="131">
        <v>7610</v>
      </c>
      <c r="B37" s="131" t="s">
        <v>569</v>
      </c>
      <c r="C37" s="287">
        <v>0</v>
      </c>
      <c r="D37" s="287">
        <v>0</v>
      </c>
      <c r="E37" s="287">
        <v>0</v>
      </c>
      <c r="F37" s="287">
        <v>0</v>
      </c>
    </row>
    <row r="38" spans="1:6" s="131" customFormat="1" x14ac:dyDescent="0.2">
      <c r="A38" s="131">
        <v>7620</v>
      </c>
      <c r="B38" s="131" t="s">
        <v>568</v>
      </c>
      <c r="C38" s="287">
        <v>0</v>
      </c>
      <c r="D38" s="287">
        <v>0</v>
      </c>
      <c r="E38" s="287">
        <v>0</v>
      </c>
      <c r="F38" s="287">
        <v>0</v>
      </c>
    </row>
    <row r="39" spans="1:6" s="131" customFormat="1" x14ac:dyDescent="0.2">
      <c r="A39" s="131">
        <v>7630</v>
      </c>
      <c r="B39" s="131" t="s">
        <v>567</v>
      </c>
      <c r="C39" s="287">
        <v>0</v>
      </c>
      <c r="D39" s="287">
        <v>0</v>
      </c>
      <c r="E39" s="287">
        <v>0</v>
      </c>
      <c r="F39" s="287">
        <v>0</v>
      </c>
    </row>
    <row r="40" spans="1:6" s="131" customFormat="1" x14ac:dyDescent="0.2">
      <c r="A40" s="131">
        <v>7640</v>
      </c>
      <c r="B40" s="131" t="s">
        <v>566</v>
      </c>
      <c r="C40" s="287">
        <v>0</v>
      </c>
      <c r="D40" s="287">
        <v>0</v>
      </c>
      <c r="E40" s="287">
        <v>0</v>
      </c>
      <c r="F40" s="287">
        <v>0</v>
      </c>
    </row>
    <row r="41" spans="1:6" s="252" customFormat="1" x14ac:dyDescent="0.2">
      <c r="A41" s="135">
        <v>8000</v>
      </c>
      <c r="B41" s="252" t="s">
        <v>565</v>
      </c>
      <c r="C41" s="286">
        <f>SUM(C42:C53)</f>
        <v>0</v>
      </c>
      <c r="D41" s="286">
        <f>SUM(D42:D53)</f>
        <v>339869897.57999986</v>
      </c>
      <c r="E41" s="286">
        <f>SUM(E42:E53)</f>
        <v>339869897.57999992</v>
      </c>
      <c r="F41" s="286">
        <f>SUM(F42:F53)</f>
        <v>109600000</v>
      </c>
    </row>
    <row r="42" spans="1:6" s="131" customFormat="1" x14ac:dyDescent="0.2">
      <c r="A42" s="131">
        <v>8110</v>
      </c>
      <c r="B42" s="131" t="s">
        <v>564</v>
      </c>
      <c r="C42" s="287">
        <v>0</v>
      </c>
      <c r="D42" s="287">
        <v>27400000</v>
      </c>
      <c r="E42" s="287">
        <v>0</v>
      </c>
      <c r="F42" s="287">
        <v>27400000</v>
      </c>
    </row>
    <row r="43" spans="1:6" s="131" customFormat="1" x14ac:dyDescent="0.2">
      <c r="A43" s="131">
        <v>8120</v>
      </c>
      <c r="B43" s="131" t="s">
        <v>563</v>
      </c>
      <c r="C43" s="287">
        <v>0</v>
      </c>
      <c r="D43" s="287">
        <v>7684364.0899999999</v>
      </c>
      <c r="E43" s="287">
        <v>27777283.16</v>
      </c>
      <c r="F43" s="287">
        <v>20092919.07</v>
      </c>
    </row>
    <row r="44" spans="1:6" s="131" customFormat="1" x14ac:dyDescent="0.2">
      <c r="A44" s="131">
        <v>8130</v>
      </c>
      <c r="B44" s="131" t="s">
        <v>562</v>
      </c>
      <c r="C44" s="287">
        <v>0</v>
      </c>
      <c r="D44" s="287">
        <v>377283.16</v>
      </c>
      <c r="E44" s="287">
        <v>0</v>
      </c>
      <c r="F44" s="287">
        <v>-377283.16</v>
      </c>
    </row>
    <row r="45" spans="1:6" s="131" customFormat="1" x14ac:dyDescent="0.2">
      <c r="A45" s="131">
        <v>8140</v>
      </c>
      <c r="B45" s="131" t="s">
        <v>561</v>
      </c>
      <c r="C45" s="287">
        <v>0</v>
      </c>
      <c r="D45" s="287">
        <v>7684364.0899999999</v>
      </c>
      <c r="E45" s="287">
        <v>7684364.0899999999</v>
      </c>
      <c r="F45" s="287">
        <v>0</v>
      </c>
    </row>
    <row r="46" spans="1:6" s="131" customFormat="1" x14ac:dyDescent="0.2">
      <c r="A46" s="131">
        <v>8150</v>
      </c>
      <c r="B46" s="131" t="s">
        <v>560</v>
      </c>
      <c r="C46" s="287">
        <v>0</v>
      </c>
      <c r="D46" s="287">
        <v>0</v>
      </c>
      <c r="E46" s="287">
        <v>7684364.0899999999</v>
      </c>
      <c r="F46" s="287">
        <v>7684364.0899999999</v>
      </c>
    </row>
    <row r="47" spans="1:6" s="131" customFormat="1" x14ac:dyDescent="0.2">
      <c r="A47" s="131">
        <v>8210</v>
      </c>
      <c r="B47" s="131" t="s">
        <v>559</v>
      </c>
      <c r="C47" s="287">
        <v>0</v>
      </c>
      <c r="D47" s="287">
        <v>0</v>
      </c>
      <c r="E47" s="287">
        <v>27400000</v>
      </c>
      <c r="F47" s="287">
        <v>27400000</v>
      </c>
    </row>
    <row r="48" spans="1:6" s="131" customFormat="1" x14ac:dyDescent="0.2">
      <c r="A48" s="131">
        <v>8220</v>
      </c>
      <c r="B48" s="131" t="s">
        <v>558</v>
      </c>
      <c r="C48" s="287">
        <v>0</v>
      </c>
      <c r="D48" s="287">
        <v>142779339.63999999</v>
      </c>
      <c r="E48" s="287">
        <v>124737679.01000001</v>
      </c>
      <c r="F48" s="287">
        <v>18041660.629999999</v>
      </c>
    </row>
    <row r="49" spans="1:6" s="131" customFormat="1" x14ac:dyDescent="0.2">
      <c r="A49" s="131">
        <v>8230</v>
      </c>
      <c r="B49" s="131" t="s">
        <v>557</v>
      </c>
      <c r="C49" s="287">
        <v>0</v>
      </c>
      <c r="D49" s="287">
        <v>115002056.48</v>
      </c>
      <c r="E49" s="287">
        <v>115379339.64</v>
      </c>
      <c r="F49" s="287">
        <v>-377283.16</v>
      </c>
    </row>
    <row r="50" spans="1:6" s="131" customFormat="1" x14ac:dyDescent="0.2">
      <c r="A50" s="131">
        <v>8240</v>
      </c>
      <c r="B50" s="131" t="s">
        <v>556</v>
      </c>
      <c r="C50" s="287">
        <v>0</v>
      </c>
      <c r="D50" s="287">
        <v>9735622.5299999993</v>
      </c>
      <c r="E50" s="287">
        <v>9735622.5299999993</v>
      </c>
      <c r="F50" s="287">
        <v>0</v>
      </c>
    </row>
    <row r="51" spans="1:6" s="131" customFormat="1" x14ac:dyDescent="0.2">
      <c r="A51" s="131">
        <v>8250</v>
      </c>
      <c r="B51" s="131" t="s">
        <v>555</v>
      </c>
      <c r="C51" s="287">
        <v>0</v>
      </c>
      <c r="D51" s="287">
        <v>9735622.5299999993</v>
      </c>
      <c r="E51" s="287">
        <v>9735622.5299999993</v>
      </c>
      <c r="F51" s="287">
        <v>0</v>
      </c>
    </row>
    <row r="52" spans="1:6" s="131" customFormat="1" x14ac:dyDescent="0.2">
      <c r="A52" s="131">
        <v>8260</v>
      </c>
      <c r="B52" s="131" t="s">
        <v>554</v>
      </c>
      <c r="C52" s="287">
        <v>0</v>
      </c>
      <c r="D52" s="287">
        <v>9735622.5299999993</v>
      </c>
      <c r="E52" s="287">
        <v>9735622.5299999993</v>
      </c>
      <c r="F52" s="287">
        <v>0</v>
      </c>
    </row>
    <row r="53" spans="1:6" s="131" customFormat="1" x14ac:dyDescent="0.2">
      <c r="A53" s="131">
        <v>8270</v>
      </c>
      <c r="B53" s="131" t="s">
        <v>553</v>
      </c>
      <c r="C53" s="287">
        <v>0</v>
      </c>
      <c r="D53" s="287">
        <v>9735622.5299999993</v>
      </c>
      <c r="E53" s="287">
        <v>0</v>
      </c>
      <c r="F53" s="287">
        <v>9735622.5299999993</v>
      </c>
    </row>
    <row r="54" spans="1:6" x14ac:dyDescent="0.2">
      <c r="A54" s="114"/>
    </row>
    <row r="55" spans="1:6" x14ac:dyDescent="0.2">
      <c r="A55" s="114"/>
      <c r="B55" s="177" t="s">
        <v>239</v>
      </c>
    </row>
    <row r="56" spans="1:6" ht="41.25" customHeight="1" x14ac:dyDescent="0.2">
      <c r="B56" s="249"/>
      <c r="C56" s="249"/>
      <c r="D56" s="245"/>
      <c r="E56" s="244"/>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60" fitToHeight="0" orientation="landscape"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showGridLines="0" zoomScaleNormal="100" zoomScaleSheetLayoutView="100" workbookViewId="0">
      <selection activeCell="B26" sqref="B26"/>
    </sheetView>
  </sheetViews>
  <sheetFormatPr baseColWidth="10" defaultColWidth="9.140625" defaultRowHeight="11.25" x14ac:dyDescent="0.2"/>
  <cols>
    <col min="1" max="1" width="10"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8" width="16.7109375" style="41" customWidth="1"/>
    <col min="9" max="16384" width="9.140625" style="41"/>
  </cols>
  <sheetData>
    <row r="1" spans="1:8" s="38" customFormat="1" ht="18.95" customHeight="1" x14ac:dyDescent="0.25">
      <c r="A1" s="356" t="s">
        <v>1973</v>
      </c>
      <c r="B1" s="357"/>
      <c r="C1" s="357"/>
      <c r="D1" s="357"/>
      <c r="E1" s="357"/>
      <c r="F1" s="357"/>
      <c r="G1" s="36" t="s">
        <v>97</v>
      </c>
      <c r="H1" s="37">
        <v>2021</v>
      </c>
    </row>
    <row r="2" spans="1:8" s="38" customFormat="1" ht="18.95" customHeight="1" x14ac:dyDescent="0.25">
      <c r="A2" s="356" t="s">
        <v>98</v>
      </c>
      <c r="B2" s="357"/>
      <c r="C2" s="357"/>
      <c r="D2" s="357"/>
      <c r="E2" s="357"/>
      <c r="F2" s="357"/>
      <c r="G2" s="36" t="s">
        <v>99</v>
      </c>
      <c r="H2" s="37" t="s">
        <v>603</v>
      </c>
    </row>
    <row r="3" spans="1:8" s="38" customFormat="1" ht="18.95" customHeight="1" x14ac:dyDescent="0.25">
      <c r="A3" s="356" t="s">
        <v>1974</v>
      </c>
      <c r="B3" s="357"/>
      <c r="C3" s="357"/>
      <c r="D3" s="357"/>
      <c r="E3" s="357"/>
      <c r="F3" s="357"/>
      <c r="G3" s="36" t="s">
        <v>100</v>
      </c>
      <c r="H3" s="37">
        <v>4</v>
      </c>
    </row>
    <row r="4" spans="1:8" x14ac:dyDescent="0.2">
      <c r="A4" s="39" t="s">
        <v>101</v>
      </c>
      <c r="B4" s="40"/>
      <c r="C4" s="40"/>
      <c r="D4" s="40"/>
      <c r="E4" s="40"/>
      <c r="F4" s="40"/>
      <c r="G4" s="40"/>
      <c r="H4" s="40"/>
    </row>
    <row r="6" spans="1:8" x14ac:dyDescent="0.2">
      <c r="A6" s="40" t="s">
        <v>102</v>
      </c>
      <c r="B6" s="40"/>
      <c r="C6" s="40"/>
      <c r="D6" s="40"/>
      <c r="E6" s="40"/>
      <c r="F6" s="40"/>
      <c r="G6" s="40"/>
      <c r="H6" s="40"/>
    </row>
    <row r="7" spans="1:8" x14ac:dyDescent="0.2">
      <c r="A7" s="42" t="s">
        <v>103</v>
      </c>
      <c r="B7" s="42" t="s">
        <v>104</v>
      </c>
      <c r="C7" s="42" t="s">
        <v>105</v>
      </c>
      <c r="D7" s="42" t="s">
        <v>106</v>
      </c>
      <c r="E7" s="42"/>
      <c r="F7" s="42"/>
      <c r="G7" s="42"/>
      <c r="H7" s="42"/>
    </row>
    <row r="8" spans="1:8" x14ac:dyDescent="0.2">
      <c r="A8" s="43">
        <v>1114</v>
      </c>
      <c r="B8" s="41" t="s">
        <v>107</v>
      </c>
      <c r="C8" s="165">
        <v>0</v>
      </c>
    </row>
    <row r="9" spans="1:8" x14ac:dyDescent="0.2">
      <c r="A9" s="43">
        <v>1115</v>
      </c>
      <c r="B9" s="41" t="s">
        <v>108</v>
      </c>
      <c r="C9" s="165">
        <v>0</v>
      </c>
    </row>
    <row r="10" spans="1:8" x14ac:dyDescent="0.2">
      <c r="A10" s="43">
        <v>1121</v>
      </c>
      <c r="B10" s="41" t="s">
        <v>109</v>
      </c>
      <c r="C10" s="165">
        <v>0</v>
      </c>
    </row>
    <row r="11" spans="1:8" x14ac:dyDescent="0.2">
      <c r="A11" s="43">
        <v>1211</v>
      </c>
      <c r="B11" s="41" t="s">
        <v>110</v>
      </c>
      <c r="C11" s="165">
        <v>0</v>
      </c>
    </row>
    <row r="13" spans="1:8" x14ac:dyDescent="0.2">
      <c r="A13" s="40" t="s">
        <v>111</v>
      </c>
      <c r="B13" s="40"/>
      <c r="C13" s="40"/>
      <c r="D13" s="40"/>
      <c r="E13" s="40"/>
      <c r="F13" s="40"/>
      <c r="G13" s="40"/>
      <c r="H13" s="40"/>
    </row>
    <row r="14" spans="1:8" x14ac:dyDescent="0.2">
      <c r="A14" s="42" t="s">
        <v>103</v>
      </c>
      <c r="B14" s="42" t="s">
        <v>104</v>
      </c>
      <c r="C14" s="42" t="s">
        <v>105</v>
      </c>
      <c r="D14" s="42">
        <v>2020</v>
      </c>
      <c r="E14" s="42">
        <f>D14-1</f>
        <v>2019</v>
      </c>
      <c r="F14" s="42">
        <f>E14-1</f>
        <v>2018</v>
      </c>
      <c r="G14" s="42">
        <f>F14-1</f>
        <v>2017</v>
      </c>
      <c r="H14" s="42" t="s">
        <v>112</v>
      </c>
    </row>
    <row r="15" spans="1:8" x14ac:dyDescent="0.2">
      <c r="A15" s="43">
        <v>1122</v>
      </c>
      <c r="B15" s="41" t="s">
        <v>113</v>
      </c>
      <c r="C15" s="165">
        <v>0</v>
      </c>
      <c r="D15" s="165">
        <v>0</v>
      </c>
      <c r="E15" s="165">
        <v>0</v>
      </c>
      <c r="F15" s="165">
        <v>0</v>
      </c>
      <c r="G15" s="165">
        <v>0</v>
      </c>
      <c r="H15" s="165"/>
    </row>
    <row r="16" spans="1:8" x14ac:dyDescent="0.2">
      <c r="A16" s="43">
        <v>1124</v>
      </c>
      <c r="B16" s="41" t="s">
        <v>114</v>
      </c>
      <c r="C16" s="165">
        <v>0</v>
      </c>
      <c r="D16" s="165">
        <v>0</v>
      </c>
      <c r="E16" s="165">
        <v>0</v>
      </c>
      <c r="F16" s="165">
        <v>0</v>
      </c>
      <c r="G16" s="165">
        <v>0</v>
      </c>
      <c r="H16" s="165"/>
    </row>
    <row r="18" spans="1:8" x14ac:dyDescent="0.2">
      <c r="A18" s="40" t="s">
        <v>115</v>
      </c>
      <c r="B18" s="40"/>
      <c r="C18" s="40"/>
      <c r="D18" s="40"/>
      <c r="E18" s="40"/>
      <c r="F18" s="40"/>
      <c r="G18" s="40"/>
      <c r="H18" s="40"/>
    </row>
    <row r="19" spans="1:8" x14ac:dyDescent="0.2">
      <c r="A19" s="42" t="s">
        <v>103</v>
      </c>
      <c r="B19" s="42" t="s">
        <v>104</v>
      </c>
      <c r="C19" s="42" t="s">
        <v>105</v>
      </c>
      <c r="D19" s="42" t="s">
        <v>116</v>
      </c>
      <c r="E19" s="42" t="s">
        <v>117</v>
      </c>
      <c r="F19" s="42" t="s">
        <v>118</v>
      </c>
      <c r="G19" s="42" t="s">
        <v>119</v>
      </c>
      <c r="H19" s="42" t="s">
        <v>120</v>
      </c>
    </row>
    <row r="20" spans="1:8" x14ac:dyDescent="0.2">
      <c r="A20" s="43">
        <v>1123</v>
      </c>
      <c r="B20" s="41" t="s">
        <v>121</v>
      </c>
      <c r="C20" s="165">
        <v>0</v>
      </c>
      <c r="D20" s="165">
        <v>0</v>
      </c>
      <c r="E20" s="165">
        <v>0</v>
      </c>
      <c r="F20" s="165">
        <v>0</v>
      </c>
      <c r="G20" s="165">
        <v>0</v>
      </c>
    </row>
    <row r="21" spans="1:8" x14ac:dyDescent="0.2">
      <c r="A21" s="43">
        <v>1125</v>
      </c>
      <c r="B21" s="41" t="s">
        <v>122</v>
      </c>
      <c r="C21" s="165">
        <v>0</v>
      </c>
      <c r="D21" s="165">
        <v>0</v>
      </c>
      <c r="E21" s="165">
        <v>0</v>
      </c>
      <c r="F21" s="165">
        <v>0</v>
      </c>
      <c r="G21" s="165">
        <v>0</v>
      </c>
    </row>
    <row r="22" spans="1:8" x14ac:dyDescent="0.2">
      <c r="A22" s="45">
        <v>1126</v>
      </c>
      <c r="B22" s="46" t="s">
        <v>123</v>
      </c>
      <c r="C22" s="165">
        <v>0</v>
      </c>
      <c r="D22" s="165">
        <v>0</v>
      </c>
      <c r="E22" s="165">
        <v>0</v>
      </c>
      <c r="F22" s="165">
        <v>0</v>
      </c>
      <c r="G22" s="165">
        <v>0</v>
      </c>
    </row>
    <row r="23" spans="1:8" x14ac:dyDescent="0.2">
      <c r="A23" s="45">
        <v>1129</v>
      </c>
      <c r="B23" s="46" t="s">
        <v>124</v>
      </c>
      <c r="C23" s="165">
        <v>0</v>
      </c>
      <c r="D23" s="165">
        <v>0</v>
      </c>
      <c r="E23" s="165">
        <v>0</v>
      </c>
      <c r="F23" s="165">
        <v>0</v>
      </c>
      <c r="G23" s="165">
        <v>0</v>
      </c>
    </row>
    <row r="24" spans="1:8" x14ac:dyDescent="0.2">
      <c r="A24" s="43">
        <v>1131</v>
      </c>
      <c r="B24" s="41" t="s">
        <v>125</v>
      </c>
      <c r="C24" s="165">
        <v>0</v>
      </c>
      <c r="D24" s="165">
        <v>0</v>
      </c>
      <c r="E24" s="165">
        <v>0</v>
      </c>
      <c r="F24" s="165">
        <v>0</v>
      </c>
      <c r="G24" s="165">
        <v>0</v>
      </c>
    </row>
    <row r="25" spans="1:8" x14ac:dyDescent="0.2">
      <c r="A25" s="43">
        <v>1132</v>
      </c>
      <c r="B25" s="41" t="s">
        <v>126</v>
      </c>
      <c r="C25" s="165">
        <v>0</v>
      </c>
      <c r="D25" s="165">
        <v>0</v>
      </c>
      <c r="E25" s="165">
        <v>0</v>
      </c>
      <c r="F25" s="165">
        <v>0</v>
      </c>
      <c r="G25" s="165">
        <v>0</v>
      </c>
    </row>
    <row r="26" spans="1:8" x14ac:dyDescent="0.2">
      <c r="A26" s="43">
        <v>1133</v>
      </c>
      <c r="B26" s="41" t="s">
        <v>127</v>
      </c>
      <c r="C26" s="165">
        <v>0</v>
      </c>
      <c r="D26" s="165">
        <v>0</v>
      </c>
      <c r="E26" s="165">
        <v>0</v>
      </c>
      <c r="F26" s="165">
        <v>0</v>
      </c>
      <c r="G26" s="165">
        <v>0</v>
      </c>
    </row>
    <row r="27" spans="1:8" x14ac:dyDescent="0.2">
      <c r="A27" s="43">
        <v>1134</v>
      </c>
      <c r="B27" s="41" t="s">
        <v>128</v>
      </c>
      <c r="C27" s="165">
        <v>0</v>
      </c>
      <c r="D27" s="165">
        <v>0</v>
      </c>
      <c r="E27" s="165">
        <v>0</v>
      </c>
      <c r="F27" s="165">
        <v>0</v>
      </c>
      <c r="G27" s="165">
        <v>0</v>
      </c>
    </row>
    <row r="28" spans="1:8" x14ac:dyDescent="0.2">
      <c r="A28" s="43">
        <v>1139</v>
      </c>
      <c r="B28" s="41" t="s">
        <v>129</v>
      </c>
      <c r="C28" s="165">
        <v>0</v>
      </c>
      <c r="D28" s="165">
        <v>0</v>
      </c>
      <c r="E28" s="165">
        <v>0</v>
      </c>
      <c r="F28" s="165">
        <v>0</v>
      </c>
      <c r="G28" s="165">
        <v>0</v>
      </c>
    </row>
    <row r="30" spans="1:8" x14ac:dyDescent="0.2">
      <c r="A30" s="40" t="s">
        <v>130</v>
      </c>
      <c r="B30" s="40"/>
      <c r="C30" s="40"/>
      <c r="D30" s="40"/>
      <c r="E30" s="40"/>
      <c r="F30" s="40"/>
      <c r="G30" s="40"/>
      <c r="H30" s="40"/>
    </row>
    <row r="31" spans="1:8" x14ac:dyDescent="0.2">
      <c r="A31" s="42" t="s">
        <v>103</v>
      </c>
      <c r="B31" s="42" t="s">
        <v>104</v>
      </c>
      <c r="C31" s="42" t="s">
        <v>105</v>
      </c>
      <c r="D31" s="42" t="s">
        <v>131</v>
      </c>
      <c r="E31" s="42" t="s">
        <v>132</v>
      </c>
      <c r="F31" s="42" t="s">
        <v>133</v>
      </c>
      <c r="G31" s="42" t="s">
        <v>134</v>
      </c>
      <c r="H31" s="42"/>
    </row>
    <row r="32" spans="1:8" x14ac:dyDescent="0.2">
      <c r="A32" s="43">
        <v>1140</v>
      </c>
      <c r="B32" s="41" t="s">
        <v>135</v>
      </c>
      <c r="C32" s="165">
        <v>0</v>
      </c>
    </row>
    <row r="33" spans="1:8" x14ac:dyDescent="0.2">
      <c r="A33" s="43">
        <v>1141</v>
      </c>
      <c r="B33" s="41" t="s">
        <v>136</v>
      </c>
      <c r="C33" s="165">
        <v>0</v>
      </c>
    </row>
    <row r="34" spans="1:8" x14ac:dyDescent="0.2">
      <c r="A34" s="43">
        <v>1142</v>
      </c>
      <c r="B34" s="41" t="s">
        <v>137</v>
      </c>
      <c r="C34" s="165">
        <v>0</v>
      </c>
    </row>
    <row r="35" spans="1:8" x14ac:dyDescent="0.2">
      <c r="A35" s="43">
        <v>1143</v>
      </c>
      <c r="B35" s="41" t="s">
        <v>138</v>
      </c>
      <c r="C35" s="165">
        <v>0</v>
      </c>
    </row>
    <row r="36" spans="1:8" x14ac:dyDescent="0.2">
      <c r="A36" s="43">
        <v>1144</v>
      </c>
      <c r="B36" s="41" t="s">
        <v>139</v>
      </c>
      <c r="C36" s="165">
        <v>0</v>
      </c>
    </row>
    <row r="37" spans="1:8" x14ac:dyDescent="0.2">
      <c r="A37" s="43">
        <v>1145</v>
      </c>
      <c r="B37" s="41" t="s">
        <v>140</v>
      </c>
      <c r="C37" s="165">
        <v>0</v>
      </c>
    </row>
    <row r="39" spans="1:8" x14ac:dyDescent="0.2">
      <c r="A39" s="40" t="s">
        <v>141</v>
      </c>
      <c r="B39" s="40"/>
      <c r="C39" s="40"/>
      <c r="D39" s="40"/>
      <c r="E39" s="40"/>
      <c r="F39" s="40"/>
      <c r="G39" s="40"/>
      <c r="H39" s="40"/>
    </row>
    <row r="40" spans="1:8" x14ac:dyDescent="0.2">
      <c r="A40" s="42" t="s">
        <v>103</v>
      </c>
      <c r="B40" s="42" t="s">
        <v>104</v>
      </c>
      <c r="C40" s="42" t="s">
        <v>105</v>
      </c>
      <c r="D40" s="42" t="s">
        <v>142</v>
      </c>
      <c r="E40" s="42" t="s">
        <v>143</v>
      </c>
      <c r="F40" s="42" t="s">
        <v>144</v>
      </c>
      <c r="G40" s="42"/>
      <c r="H40" s="42"/>
    </row>
    <row r="41" spans="1:8" x14ac:dyDescent="0.2">
      <c r="A41" s="43">
        <v>1150</v>
      </c>
      <c r="B41" s="41" t="s">
        <v>145</v>
      </c>
      <c r="C41" s="165">
        <v>0</v>
      </c>
    </row>
    <row r="42" spans="1:8" x14ac:dyDescent="0.2">
      <c r="A42" s="43">
        <v>1151</v>
      </c>
      <c r="B42" s="41" t="s">
        <v>146</v>
      </c>
      <c r="C42" s="165">
        <v>0</v>
      </c>
    </row>
    <row r="44" spans="1:8" x14ac:dyDescent="0.2">
      <c r="A44" s="40" t="s">
        <v>147</v>
      </c>
      <c r="B44" s="40"/>
      <c r="C44" s="40"/>
      <c r="D44" s="40"/>
      <c r="E44" s="40"/>
      <c r="F44" s="40"/>
      <c r="G44" s="40"/>
      <c r="H44" s="40"/>
    </row>
    <row r="45" spans="1:8" x14ac:dyDescent="0.2">
      <c r="A45" s="42" t="s">
        <v>103</v>
      </c>
      <c r="B45" s="42" t="s">
        <v>104</v>
      </c>
      <c r="C45" s="42" t="s">
        <v>105</v>
      </c>
      <c r="D45" s="42" t="s">
        <v>106</v>
      </c>
      <c r="E45" s="42" t="s">
        <v>120</v>
      </c>
      <c r="F45" s="42"/>
      <c r="G45" s="42"/>
      <c r="H45" s="42"/>
    </row>
    <row r="46" spans="1:8" x14ac:dyDescent="0.2">
      <c r="A46" s="43">
        <v>1213</v>
      </c>
      <c r="B46" s="41" t="s">
        <v>148</v>
      </c>
      <c r="C46" s="165">
        <v>0</v>
      </c>
    </row>
    <row r="48" spans="1:8" x14ac:dyDescent="0.2">
      <c r="A48" s="40" t="s">
        <v>149</v>
      </c>
      <c r="B48" s="40"/>
      <c r="C48" s="40"/>
      <c r="D48" s="40"/>
      <c r="E48" s="40"/>
      <c r="F48" s="40"/>
      <c r="G48" s="40"/>
      <c r="H48" s="40"/>
    </row>
    <row r="49" spans="1:8" x14ac:dyDescent="0.2">
      <c r="A49" s="42" t="s">
        <v>103</v>
      </c>
      <c r="B49" s="42" t="s">
        <v>104</v>
      </c>
      <c r="C49" s="42" t="s">
        <v>105</v>
      </c>
      <c r="D49" s="42"/>
      <c r="E49" s="42"/>
      <c r="F49" s="42"/>
      <c r="G49" s="42"/>
      <c r="H49" s="42"/>
    </row>
    <row r="50" spans="1:8" x14ac:dyDescent="0.2">
      <c r="A50" s="43">
        <v>1214</v>
      </c>
      <c r="B50" s="41" t="s">
        <v>150</v>
      </c>
      <c r="C50" s="165">
        <v>0</v>
      </c>
    </row>
    <row r="52" spans="1:8" x14ac:dyDescent="0.2">
      <c r="A52" s="40" t="s">
        <v>151</v>
      </c>
      <c r="B52" s="40"/>
      <c r="C52" s="40"/>
      <c r="D52" s="40"/>
      <c r="E52" s="40"/>
      <c r="F52" s="40"/>
      <c r="G52" s="40"/>
      <c r="H52" s="40"/>
    </row>
    <row r="53" spans="1:8" x14ac:dyDescent="0.2">
      <c r="A53" s="42" t="s">
        <v>103</v>
      </c>
      <c r="B53" s="42" t="s">
        <v>104</v>
      </c>
      <c r="C53" s="42" t="s">
        <v>105</v>
      </c>
      <c r="D53" s="42" t="s">
        <v>152</v>
      </c>
      <c r="E53" s="42" t="s">
        <v>153</v>
      </c>
      <c r="F53" s="42" t="s">
        <v>142</v>
      </c>
      <c r="G53" s="42" t="s">
        <v>154</v>
      </c>
      <c r="H53" s="42" t="s">
        <v>155</v>
      </c>
    </row>
    <row r="54" spans="1:8" x14ac:dyDescent="0.2">
      <c r="A54" s="43">
        <v>1230</v>
      </c>
      <c r="B54" s="41" t="s">
        <v>156</v>
      </c>
      <c r="C54" s="234">
        <v>0</v>
      </c>
      <c r="D54" s="234">
        <v>0</v>
      </c>
      <c r="E54" s="234">
        <v>0</v>
      </c>
    </row>
    <row r="55" spans="1:8" x14ac:dyDescent="0.2">
      <c r="A55" s="43">
        <v>1231</v>
      </c>
      <c r="B55" s="41" t="s">
        <v>157</v>
      </c>
      <c r="C55" s="234">
        <v>0</v>
      </c>
      <c r="D55" s="234">
        <v>0</v>
      </c>
      <c r="E55" s="234">
        <v>0</v>
      </c>
    </row>
    <row r="56" spans="1:8" x14ac:dyDescent="0.2">
      <c r="A56" s="43">
        <v>1232</v>
      </c>
      <c r="B56" s="41" t="s">
        <v>158</v>
      </c>
      <c r="C56" s="234">
        <v>0</v>
      </c>
      <c r="D56" s="234">
        <v>0</v>
      </c>
      <c r="E56" s="234">
        <v>0</v>
      </c>
    </row>
    <row r="57" spans="1:8" x14ac:dyDescent="0.2">
      <c r="A57" s="43">
        <v>1233</v>
      </c>
      <c r="B57" s="41" t="s">
        <v>159</v>
      </c>
      <c r="C57" s="234">
        <v>0</v>
      </c>
      <c r="D57" s="234">
        <v>0</v>
      </c>
      <c r="E57" s="234">
        <v>0</v>
      </c>
    </row>
    <row r="58" spans="1:8" x14ac:dyDescent="0.2">
      <c r="A58" s="43">
        <v>1234</v>
      </c>
      <c r="B58" s="41" t="s">
        <v>160</v>
      </c>
      <c r="C58" s="234">
        <v>0</v>
      </c>
      <c r="D58" s="234">
        <v>0</v>
      </c>
      <c r="E58" s="234">
        <v>0</v>
      </c>
    </row>
    <row r="59" spans="1:8" x14ac:dyDescent="0.2">
      <c r="A59" s="43">
        <v>1235</v>
      </c>
      <c r="B59" s="41" t="s">
        <v>161</v>
      </c>
      <c r="C59" s="234">
        <v>0</v>
      </c>
      <c r="D59" s="234">
        <v>0</v>
      </c>
      <c r="E59" s="234">
        <v>0</v>
      </c>
    </row>
    <row r="60" spans="1:8" x14ac:dyDescent="0.2">
      <c r="A60" s="43">
        <v>1236</v>
      </c>
      <c r="B60" s="41" t="s">
        <v>162</v>
      </c>
      <c r="C60" s="234">
        <v>0</v>
      </c>
      <c r="D60" s="234">
        <v>0</v>
      </c>
      <c r="E60" s="234">
        <v>0</v>
      </c>
    </row>
    <row r="61" spans="1:8" x14ac:dyDescent="0.2">
      <c r="A61" s="43">
        <v>1239</v>
      </c>
      <c r="B61" s="41" t="s">
        <v>163</v>
      </c>
      <c r="C61" s="234">
        <v>0</v>
      </c>
      <c r="D61" s="234">
        <v>0</v>
      </c>
      <c r="E61" s="234">
        <v>0</v>
      </c>
    </row>
    <row r="62" spans="1:8" x14ac:dyDescent="0.2">
      <c r="A62" s="43">
        <v>1240</v>
      </c>
      <c r="B62" s="41" t="s">
        <v>164</v>
      </c>
      <c r="C62" s="234">
        <v>7441063.3300000001</v>
      </c>
      <c r="D62" s="234">
        <v>-1405289.4</v>
      </c>
      <c r="E62" s="234">
        <v>-3111280.68</v>
      </c>
    </row>
    <row r="63" spans="1:8" x14ac:dyDescent="0.2">
      <c r="A63" s="43">
        <v>1241</v>
      </c>
      <c r="B63" s="41" t="s">
        <v>165</v>
      </c>
      <c r="C63" s="234">
        <v>4171647.88</v>
      </c>
      <c r="D63" s="234">
        <v>-757729.56</v>
      </c>
      <c r="E63" s="234">
        <v>-1507794.9000000001</v>
      </c>
    </row>
    <row r="64" spans="1:8" x14ac:dyDescent="0.2">
      <c r="A64" s="43">
        <v>1242</v>
      </c>
      <c r="B64" s="41" t="s">
        <v>166</v>
      </c>
      <c r="C64" s="234">
        <v>264197.13</v>
      </c>
      <c r="D64" s="234">
        <v>-62029.26</v>
      </c>
      <c r="E64" s="234">
        <v>-165001.94</v>
      </c>
    </row>
    <row r="65" spans="1:8" x14ac:dyDescent="0.2">
      <c r="A65" s="43">
        <v>1243</v>
      </c>
      <c r="B65" s="41" t="s">
        <v>167</v>
      </c>
      <c r="C65" s="234">
        <v>0</v>
      </c>
      <c r="D65" s="234">
        <v>0</v>
      </c>
      <c r="E65" s="234">
        <v>0</v>
      </c>
    </row>
    <row r="66" spans="1:8" x14ac:dyDescent="0.2">
      <c r="A66" s="43">
        <v>1244</v>
      </c>
      <c r="B66" s="41" t="s">
        <v>168</v>
      </c>
      <c r="C66" s="234">
        <v>2868314.13</v>
      </c>
      <c r="D66" s="234">
        <v>-573662.16</v>
      </c>
      <c r="E66" s="234">
        <v>-1410944.16</v>
      </c>
    </row>
    <row r="67" spans="1:8" x14ac:dyDescent="0.2">
      <c r="A67" s="43">
        <v>1245</v>
      </c>
      <c r="B67" s="41" t="s">
        <v>169</v>
      </c>
      <c r="C67" s="234">
        <v>0</v>
      </c>
      <c r="D67" s="234">
        <v>0</v>
      </c>
      <c r="E67" s="234">
        <v>0</v>
      </c>
    </row>
    <row r="68" spans="1:8" x14ac:dyDescent="0.2">
      <c r="A68" s="43">
        <v>1246</v>
      </c>
      <c r="B68" s="41" t="s">
        <v>170</v>
      </c>
      <c r="C68" s="234">
        <v>136904.19</v>
      </c>
      <c r="D68" s="234">
        <v>-11868.42</v>
      </c>
      <c r="E68" s="234">
        <v>-27539.68</v>
      </c>
    </row>
    <row r="69" spans="1:8" x14ac:dyDescent="0.2">
      <c r="A69" s="43">
        <v>1247</v>
      </c>
      <c r="B69" s="41" t="s">
        <v>171</v>
      </c>
      <c r="C69" s="234">
        <v>0</v>
      </c>
      <c r="D69" s="234">
        <v>0</v>
      </c>
      <c r="E69" s="234">
        <v>0</v>
      </c>
    </row>
    <row r="70" spans="1:8" x14ac:dyDescent="0.2">
      <c r="A70" s="43">
        <v>1248</v>
      </c>
      <c r="B70" s="41" t="s">
        <v>172</v>
      </c>
      <c r="C70" s="234">
        <v>0</v>
      </c>
      <c r="D70" s="234">
        <v>0</v>
      </c>
      <c r="E70" s="234">
        <v>0</v>
      </c>
    </row>
    <row r="72" spans="1:8" x14ac:dyDescent="0.2">
      <c r="A72" s="40" t="s">
        <v>173</v>
      </c>
      <c r="B72" s="40"/>
      <c r="C72" s="40"/>
      <c r="D72" s="40"/>
      <c r="E72" s="40"/>
      <c r="F72" s="40"/>
      <c r="G72" s="40"/>
      <c r="H72" s="40"/>
    </row>
    <row r="73" spans="1:8" x14ac:dyDescent="0.2">
      <c r="A73" s="42" t="s">
        <v>103</v>
      </c>
      <c r="B73" s="42" t="s">
        <v>104</v>
      </c>
      <c r="C73" s="42" t="s">
        <v>105</v>
      </c>
      <c r="D73" s="42" t="s">
        <v>174</v>
      </c>
      <c r="E73" s="42" t="s">
        <v>175</v>
      </c>
      <c r="F73" s="42" t="s">
        <v>142</v>
      </c>
      <c r="G73" s="42" t="s">
        <v>154</v>
      </c>
      <c r="H73" s="42" t="s">
        <v>155</v>
      </c>
    </row>
    <row r="74" spans="1:8" x14ac:dyDescent="0.2">
      <c r="A74" s="43">
        <v>1250</v>
      </c>
      <c r="B74" s="41" t="s">
        <v>176</v>
      </c>
      <c r="C74" s="165">
        <v>2173248.59</v>
      </c>
      <c r="D74" s="165">
        <v>-1445201.61</v>
      </c>
      <c r="E74" s="165">
        <v>-1761504.61</v>
      </c>
    </row>
    <row r="75" spans="1:8" x14ac:dyDescent="0.2">
      <c r="A75" s="43">
        <v>1251</v>
      </c>
      <c r="B75" s="41" t="s">
        <v>177</v>
      </c>
      <c r="C75" s="165">
        <v>0</v>
      </c>
      <c r="D75" s="165">
        <v>0</v>
      </c>
      <c r="E75" s="165">
        <v>0</v>
      </c>
    </row>
    <row r="76" spans="1:8" x14ac:dyDescent="0.2">
      <c r="A76" s="43">
        <v>1252</v>
      </c>
      <c r="B76" s="41" t="s">
        <v>178</v>
      </c>
      <c r="C76" s="165">
        <v>0</v>
      </c>
      <c r="D76" s="165">
        <v>0</v>
      </c>
      <c r="E76" s="165">
        <v>0</v>
      </c>
    </row>
    <row r="77" spans="1:8" x14ac:dyDescent="0.2">
      <c r="A77" s="43">
        <v>1253</v>
      </c>
      <c r="B77" s="41" t="s">
        <v>179</v>
      </c>
      <c r="C77" s="165">
        <v>0</v>
      </c>
      <c r="D77" s="165">
        <v>0</v>
      </c>
      <c r="E77" s="165">
        <v>0</v>
      </c>
    </row>
    <row r="78" spans="1:8" x14ac:dyDescent="0.2">
      <c r="A78" s="43">
        <v>1254</v>
      </c>
      <c r="B78" s="41" t="s">
        <v>180</v>
      </c>
      <c r="C78" s="165">
        <v>2173248.59</v>
      </c>
      <c r="D78" s="165">
        <v>-1445201.61</v>
      </c>
      <c r="E78" s="165">
        <v>-1761504.61</v>
      </c>
    </row>
    <row r="79" spans="1:8" x14ac:dyDescent="0.2">
      <c r="A79" s="43">
        <v>1259</v>
      </c>
      <c r="B79" s="41" t="s">
        <v>181</v>
      </c>
      <c r="C79" s="165">
        <v>0</v>
      </c>
      <c r="D79" s="165">
        <v>0</v>
      </c>
      <c r="E79" s="165">
        <v>0</v>
      </c>
    </row>
    <row r="80" spans="1:8" x14ac:dyDescent="0.2">
      <c r="A80" s="43">
        <v>1270</v>
      </c>
      <c r="B80" s="41" t="s">
        <v>182</v>
      </c>
      <c r="C80" s="165">
        <v>0</v>
      </c>
      <c r="D80" s="165">
        <v>0</v>
      </c>
      <c r="E80" s="165">
        <v>0</v>
      </c>
    </row>
    <row r="81" spans="1:8" x14ac:dyDescent="0.2">
      <c r="A81" s="43">
        <v>1271</v>
      </c>
      <c r="B81" s="41" t="s">
        <v>183</v>
      </c>
      <c r="C81" s="165">
        <v>0</v>
      </c>
      <c r="D81" s="165">
        <v>0</v>
      </c>
      <c r="E81" s="165">
        <v>0</v>
      </c>
    </row>
    <row r="82" spans="1:8" x14ac:dyDescent="0.2">
      <c r="A82" s="43">
        <v>1272</v>
      </c>
      <c r="B82" s="41" t="s">
        <v>184</v>
      </c>
      <c r="C82" s="165">
        <v>0</v>
      </c>
      <c r="D82" s="165">
        <v>0</v>
      </c>
      <c r="E82" s="165">
        <v>0</v>
      </c>
    </row>
    <row r="83" spans="1:8" x14ac:dyDescent="0.2">
      <c r="A83" s="43">
        <v>1273</v>
      </c>
      <c r="B83" s="41" t="s">
        <v>185</v>
      </c>
      <c r="C83" s="165">
        <v>0</v>
      </c>
      <c r="D83" s="165">
        <v>0</v>
      </c>
      <c r="E83" s="165">
        <v>0</v>
      </c>
    </row>
    <row r="84" spans="1:8" x14ac:dyDescent="0.2">
      <c r="A84" s="43">
        <v>1274</v>
      </c>
      <c r="B84" s="41" t="s">
        <v>186</v>
      </c>
      <c r="C84" s="165">
        <v>0</v>
      </c>
      <c r="D84" s="165">
        <v>0</v>
      </c>
      <c r="E84" s="165">
        <v>0</v>
      </c>
    </row>
    <row r="85" spans="1:8" x14ac:dyDescent="0.2">
      <c r="A85" s="43">
        <v>1275</v>
      </c>
      <c r="B85" s="41" t="s">
        <v>187</v>
      </c>
      <c r="C85" s="165">
        <v>0</v>
      </c>
      <c r="D85" s="165">
        <v>0</v>
      </c>
      <c r="E85" s="165">
        <v>0</v>
      </c>
    </row>
    <row r="86" spans="1:8" x14ac:dyDescent="0.2">
      <c r="A86" s="43">
        <v>1279</v>
      </c>
      <c r="B86" s="41" t="s">
        <v>188</v>
      </c>
      <c r="C86" s="165">
        <v>0</v>
      </c>
      <c r="D86" s="165">
        <v>0</v>
      </c>
      <c r="E86" s="165">
        <v>0</v>
      </c>
    </row>
    <row r="88" spans="1:8" x14ac:dyDescent="0.2">
      <c r="A88" s="40" t="s">
        <v>189</v>
      </c>
      <c r="B88" s="40"/>
      <c r="C88" s="40"/>
      <c r="D88" s="40"/>
      <c r="E88" s="40"/>
      <c r="F88" s="40"/>
      <c r="G88" s="40"/>
      <c r="H88" s="40"/>
    </row>
    <row r="89" spans="1:8" x14ac:dyDescent="0.2">
      <c r="A89" s="42" t="s">
        <v>103</v>
      </c>
      <c r="B89" s="42" t="s">
        <v>104</v>
      </c>
      <c r="C89" s="204" t="s">
        <v>105</v>
      </c>
      <c r="D89" s="42" t="s">
        <v>190</v>
      </c>
      <c r="E89" s="42"/>
      <c r="F89" s="42"/>
      <c r="G89" s="42"/>
      <c r="H89" s="42"/>
    </row>
    <row r="90" spans="1:8" x14ac:dyDescent="0.2">
      <c r="A90" s="43">
        <v>1160</v>
      </c>
      <c r="B90" s="41" t="s">
        <v>191</v>
      </c>
      <c r="C90" s="165">
        <v>0</v>
      </c>
    </row>
    <row r="91" spans="1:8" x14ac:dyDescent="0.2">
      <c r="A91" s="43">
        <v>1161</v>
      </c>
      <c r="B91" s="41" t="s">
        <v>192</v>
      </c>
      <c r="C91" s="165">
        <v>0</v>
      </c>
    </row>
    <row r="92" spans="1:8" x14ac:dyDescent="0.2">
      <c r="A92" s="43">
        <v>1162</v>
      </c>
      <c r="B92" s="41" t="s">
        <v>193</v>
      </c>
      <c r="C92" s="165">
        <v>0</v>
      </c>
    </row>
    <row r="94" spans="1:8" x14ac:dyDescent="0.2">
      <c r="A94" s="40" t="s">
        <v>194</v>
      </c>
      <c r="B94" s="40"/>
      <c r="C94" s="40"/>
      <c r="D94" s="40"/>
      <c r="E94" s="40"/>
      <c r="F94" s="40"/>
      <c r="G94" s="40"/>
      <c r="H94" s="40"/>
    </row>
    <row r="95" spans="1:8" x14ac:dyDescent="0.2">
      <c r="A95" s="42" t="s">
        <v>103</v>
      </c>
      <c r="B95" s="42" t="s">
        <v>104</v>
      </c>
      <c r="C95" s="42" t="s">
        <v>105</v>
      </c>
      <c r="D95" s="42" t="s">
        <v>120</v>
      </c>
      <c r="E95" s="42"/>
      <c r="F95" s="42"/>
      <c r="G95" s="42"/>
      <c r="H95" s="42"/>
    </row>
    <row r="96" spans="1:8" x14ac:dyDescent="0.2">
      <c r="A96" s="43">
        <v>1290</v>
      </c>
      <c r="B96" s="41" t="s">
        <v>195</v>
      </c>
      <c r="C96" s="165">
        <v>0</v>
      </c>
    </row>
    <row r="97" spans="1:8" x14ac:dyDescent="0.2">
      <c r="A97" s="43">
        <v>1291</v>
      </c>
      <c r="B97" s="41" t="s">
        <v>196</v>
      </c>
      <c r="C97" s="165">
        <v>0</v>
      </c>
    </row>
    <row r="98" spans="1:8" x14ac:dyDescent="0.2">
      <c r="A98" s="43">
        <v>1292</v>
      </c>
      <c r="B98" s="41" t="s">
        <v>197</v>
      </c>
      <c r="C98" s="165">
        <v>0</v>
      </c>
    </row>
    <row r="99" spans="1:8" x14ac:dyDescent="0.2">
      <c r="A99" s="43">
        <v>1293</v>
      </c>
      <c r="B99" s="41" t="s">
        <v>198</v>
      </c>
      <c r="C99" s="165">
        <v>0</v>
      </c>
    </row>
    <row r="100" spans="1:8" x14ac:dyDescent="0.2">
      <c r="C100" s="165"/>
    </row>
    <row r="101" spans="1:8" x14ac:dyDescent="0.2">
      <c r="A101" s="40" t="s">
        <v>199</v>
      </c>
      <c r="B101" s="40"/>
      <c r="C101" s="40"/>
      <c r="D101" s="40"/>
      <c r="E101" s="40"/>
      <c r="F101" s="40"/>
      <c r="G101" s="40"/>
      <c r="H101" s="40"/>
    </row>
    <row r="102" spans="1:8" x14ac:dyDescent="0.2">
      <c r="A102" s="42" t="s">
        <v>103</v>
      </c>
      <c r="B102" s="42" t="s">
        <v>104</v>
      </c>
      <c r="C102" s="42" t="s">
        <v>105</v>
      </c>
      <c r="D102" s="42" t="s">
        <v>116</v>
      </c>
      <c r="E102" s="42" t="s">
        <v>117</v>
      </c>
      <c r="F102" s="42" t="s">
        <v>118</v>
      </c>
      <c r="G102" s="42" t="s">
        <v>200</v>
      </c>
      <c r="H102" s="42" t="s">
        <v>201</v>
      </c>
    </row>
    <row r="103" spans="1:8" x14ac:dyDescent="0.2">
      <c r="A103" s="43">
        <v>2110</v>
      </c>
      <c r="B103" s="41" t="s">
        <v>202</v>
      </c>
      <c r="C103" s="234">
        <v>1221601.07</v>
      </c>
      <c r="D103" s="234">
        <v>0</v>
      </c>
      <c r="E103" s="234">
        <v>0</v>
      </c>
      <c r="F103" s="234">
        <v>0</v>
      </c>
      <c r="G103" s="234">
        <v>0</v>
      </c>
    </row>
    <row r="104" spans="1:8" x14ac:dyDescent="0.2">
      <c r="A104" s="43">
        <v>2111</v>
      </c>
      <c r="B104" s="41" t="s">
        <v>203</v>
      </c>
      <c r="C104" s="234">
        <v>645911.06999999995</v>
      </c>
      <c r="D104" s="234">
        <v>0</v>
      </c>
      <c r="E104" s="234">
        <v>0</v>
      </c>
      <c r="F104" s="234">
        <v>0</v>
      </c>
      <c r="G104" s="234">
        <v>0</v>
      </c>
    </row>
    <row r="105" spans="1:8" x14ac:dyDescent="0.2">
      <c r="A105" s="43">
        <v>2112</v>
      </c>
      <c r="B105" s="41" t="s">
        <v>204</v>
      </c>
      <c r="C105" s="234">
        <v>64043</v>
      </c>
      <c r="D105" s="234">
        <v>0</v>
      </c>
      <c r="E105" s="234">
        <v>0</v>
      </c>
      <c r="F105" s="234">
        <v>0</v>
      </c>
      <c r="G105" s="234">
        <v>0</v>
      </c>
    </row>
    <row r="106" spans="1:8" x14ac:dyDescent="0.2">
      <c r="A106" s="43">
        <v>2113</v>
      </c>
      <c r="B106" s="41" t="s">
        <v>205</v>
      </c>
      <c r="C106" s="234">
        <v>0</v>
      </c>
      <c r="D106" s="234">
        <v>0</v>
      </c>
      <c r="E106" s="234">
        <v>0</v>
      </c>
      <c r="F106" s="234">
        <v>0</v>
      </c>
      <c r="G106" s="234">
        <v>0</v>
      </c>
    </row>
    <row r="107" spans="1:8" x14ac:dyDescent="0.2">
      <c r="A107" s="43">
        <v>2114</v>
      </c>
      <c r="B107" s="41" t="s">
        <v>206</v>
      </c>
      <c r="C107" s="234">
        <v>0</v>
      </c>
      <c r="D107" s="234">
        <v>0</v>
      </c>
      <c r="E107" s="234">
        <v>0</v>
      </c>
      <c r="F107" s="234">
        <v>0</v>
      </c>
      <c r="G107" s="234">
        <v>0</v>
      </c>
    </row>
    <row r="108" spans="1:8" x14ac:dyDescent="0.2">
      <c r="A108" s="43">
        <v>2115</v>
      </c>
      <c r="B108" s="41" t="s">
        <v>207</v>
      </c>
      <c r="C108" s="234">
        <v>0</v>
      </c>
      <c r="D108" s="234">
        <v>0</v>
      </c>
      <c r="E108" s="234">
        <v>0</v>
      </c>
      <c r="F108" s="234">
        <v>0</v>
      </c>
      <c r="G108" s="234">
        <v>0</v>
      </c>
    </row>
    <row r="109" spans="1:8" x14ac:dyDescent="0.2">
      <c r="A109" s="43">
        <v>2116</v>
      </c>
      <c r="B109" s="41" t="s">
        <v>208</v>
      </c>
      <c r="C109" s="234">
        <v>0</v>
      </c>
      <c r="D109" s="234">
        <v>0</v>
      </c>
      <c r="E109" s="234">
        <v>0</v>
      </c>
      <c r="F109" s="234">
        <v>0</v>
      </c>
      <c r="G109" s="234">
        <v>0</v>
      </c>
    </row>
    <row r="110" spans="1:8" x14ac:dyDescent="0.2">
      <c r="A110" s="43">
        <v>2117</v>
      </c>
      <c r="B110" s="41" t="s">
        <v>209</v>
      </c>
      <c r="C110" s="234">
        <v>511647</v>
      </c>
      <c r="D110" s="234">
        <v>0</v>
      </c>
      <c r="E110" s="234">
        <v>0</v>
      </c>
      <c r="F110" s="234">
        <v>0</v>
      </c>
      <c r="G110" s="234">
        <v>0</v>
      </c>
    </row>
    <row r="111" spans="1:8" x14ac:dyDescent="0.2">
      <c r="A111" s="43">
        <v>2118</v>
      </c>
      <c r="B111" s="41" t="s">
        <v>210</v>
      </c>
      <c r="C111" s="234">
        <v>0</v>
      </c>
      <c r="D111" s="234">
        <v>0</v>
      </c>
      <c r="E111" s="234">
        <v>0</v>
      </c>
      <c r="F111" s="234">
        <v>0</v>
      </c>
      <c r="G111" s="234">
        <v>0</v>
      </c>
    </row>
    <row r="112" spans="1:8" x14ac:dyDescent="0.2">
      <c r="A112" s="43">
        <v>2119</v>
      </c>
      <c r="B112" s="41" t="s">
        <v>211</v>
      </c>
      <c r="C112" s="234">
        <v>0</v>
      </c>
      <c r="D112" s="234">
        <v>0</v>
      </c>
      <c r="E112" s="234">
        <v>0</v>
      </c>
      <c r="F112" s="234">
        <v>0</v>
      </c>
      <c r="G112" s="234">
        <v>0</v>
      </c>
    </row>
    <row r="113" spans="1:8" x14ac:dyDescent="0.2">
      <c r="A113" s="43">
        <v>2120</v>
      </c>
      <c r="B113" s="41" t="s">
        <v>212</v>
      </c>
      <c r="C113" s="234">
        <v>0</v>
      </c>
      <c r="D113" s="234">
        <v>0</v>
      </c>
      <c r="E113" s="234">
        <v>0</v>
      </c>
      <c r="F113" s="234">
        <v>0</v>
      </c>
      <c r="G113" s="234">
        <v>0</v>
      </c>
    </row>
    <row r="114" spans="1:8" x14ac:dyDescent="0.2">
      <c r="A114" s="43">
        <v>2121</v>
      </c>
      <c r="B114" s="41" t="s">
        <v>213</v>
      </c>
      <c r="C114" s="234">
        <v>0</v>
      </c>
      <c r="D114" s="234">
        <v>0</v>
      </c>
      <c r="E114" s="234">
        <v>0</v>
      </c>
      <c r="F114" s="234">
        <v>0</v>
      </c>
      <c r="G114" s="234">
        <v>0</v>
      </c>
    </row>
    <row r="115" spans="1:8" x14ac:dyDescent="0.2">
      <c r="A115" s="43">
        <v>2122</v>
      </c>
      <c r="B115" s="41" t="s">
        <v>214</v>
      </c>
      <c r="C115" s="234">
        <v>0</v>
      </c>
      <c r="D115" s="234">
        <v>0</v>
      </c>
      <c r="E115" s="234">
        <v>0</v>
      </c>
      <c r="F115" s="234">
        <v>0</v>
      </c>
      <c r="G115" s="234">
        <v>0</v>
      </c>
    </row>
    <row r="116" spans="1:8" x14ac:dyDescent="0.2">
      <c r="A116" s="43">
        <v>2129</v>
      </c>
      <c r="B116" s="41" t="s">
        <v>215</v>
      </c>
      <c r="C116" s="234">
        <v>0</v>
      </c>
      <c r="D116" s="234">
        <v>0</v>
      </c>
      <c r="E116" s="234">
        <v>0</v>
      </c>
      <c r="F116" s="234">
        <v>0</v>
      </c>
      <c r="G116" s="234">
        <v>0</v>
      </c>
    </row>
    <row r="118" spans="1:8" x14ac:dyDescent="0.2">
      <c r="A118" s="40" t="s">
        <v>216</v>
      </c>
      <c r="B118" s="40"/>
      <c r="C118" s="40"/>
      <c r="D118" s="40"/>
      <c r="E118" s="40"/>
      <c r="F118" s="40"/>
      <c r="G118" s="40"/>
      <c r="H118" s="40"/>
    </row>
    <row r="119" spans="1:8" x14ac:dyDescent="0.2">
      <c r="A119" s="42" t="s">
        <v>103</v>
      </c>
      <c r="B119" s="42" t="s">
        <v>104</v>
      </c>
      <c r="C119" s="42" t="s">
        <v>105</v>
      </c>
      <c r="D119" s="42" t="s">
        <v>217</v>
      </c>
      <c r="E119" s="42" t="s">
        <v>120</v>
      </c>
      <c r="F119" s="42"/>
      <c r="G119" s="42"/>
      <c r="H119" s="42"/>
    </row>
    <row r="120" spans="1:8" x14ac:dyDescent="0.2">
      <c r="A120" s="43">
        <v>2160</v>
      </c>
      <c r="B120" s="41" t="s">
        <v>218</v>
      </c>
      <c r="C120" s="165">
        <v>0</v>
      </c>
    </row>
    <row r="121" spans="1:8" x14ac:dyDescent="0.2">
      <c r="A121" s="43">
        <v>2161</v>
      </c>
      <c r="B121" s="41" t="s">
        <v>219</v>
      </c>
      <c r="C121" s="165">
        <v>0</v>
      </c>
    </row>
    <row r="122" spans="1:8" x14ac:dyDescent="0.2">
      <c r="A122" s="43">
        <v>2162</v>
      </c>
      <c r="B122" s="41" t="s">
        <v>220</v>
      </c>
      <c r="C122" s="165">
        <v>0</v>
      </c>
    </row>
    <row r="123" spans="1:8" x14ac:dyDescent="0.2">
      <c r="A123" s="43">
        <v>2163</v>
      </c>
      <c r="B123" s="41" t="s">
        <v>221</v>
      </c>
      <c r="C123" s="165">
        <v>0</v>
      </c>
    </row>
    <row r="124" spans="1:8" x14ac:dyDescent="0.2">
      <c r="A124" s="43">
        <v>2164</v>
      </c>
      <c r="B124" s="41" t="s">
        <v>222</v>
      </c>
      <c r="C124" s="165">
        <v>0</v>
      </c>
    </row>
    <row r="125" spans="1:8" x14ac:dyDescent="0.2">
      <c r="A125" s="43">
        <v>2165</v>
      </c>
      <c r="B125" s="41" t="s">
        <v>223</v>
      </c>
      <c r="C125" s="165">
        <v>0</v>
      </c>
    </row>
    <row r="126" spans="1:8" x14ac:dyDescent="0.2">
      <c r="A126" s="43">
        <v>2166</v>
      </c>
      <c r="B126" s="41" t="s">
        <v>224</v>
      </c>
      <c r="C126" s="165">
        <v>0</v>
      </c>
    </row>
    <row r="127" spans="1:8" x14ac:dyDescent="0.2">
      <c r="A127" s="43">
        <v>2250</v>
      </c>
      <c r="B127" s="41" t="s">
        <v>225</v>
      </c>
      <c r="C127" s="165">
        <v>0</v>
      </c>
    </row>
    <row r="128" spans="1:8" x14ac:dyDescent="0.2">
      <c r="A128" s="43">
        <v>2251</v>
      </c>
      <c r="B128" s="41" t="s">
        <v>226</v>
      </c>
      <c r="C128" s="165">
        <v>0</v>
      </c>
    </row>
    <row r="129" spans="1:8" x14ac:dyDescent="0.2">
      <c r="A129" s="43">
        <v>2252</v>
      </c>
      <c r="B129" s="41" t="s">
        <v>227</v>
      </c>
      <c r="C129" s="165">
        <v>0</v>
      </c>
    </row>
    <row r="130" spans="1:8" x14ac:dyDescent="0.2">
      <c r="A130" s="43">
        <v>2253</v>
      </c>
      <c r="B130" s="41" t="s">
        <v>228</v>
      </c>
      <c r="C130" s="165">
        <v>0</v>
      </c>
    </row>
    <row r="131" spans="1:8" x14ac:dyDescent="0.2">
      <c r="A131" s="43">
        <v>2254</v>
      </c>
      <c r="B131" s="41" t="s">
        <v>229</v>
      </c>
      <c r="C131" s="165">
        <v>0</v>
      </c>
    </row>
    <row r="132" spans="1:8" x14ac:dyDescent="0.2">
      <c r="A132" s="43">
        <v>2255</v>
      </c>
      <c r="B132" s="41" t="s">
        <v>230</v>
      </c>
      <c r="C132" s="165">
        <v>0</v>
      </c>
    </row>
    <row r="133" spans="1:8" x14ac:dyDescent="0.2">
      <c r="A133" s="43">
        <v>2256</v>
      </c>
      <c r="B133" s="41" t="s">
        <v>231</v>
      </c>
      <c r="C133" s="165">
        <v>0</v>
      </c>
    </row>
    <row r="135" spans="1:8" x14ac:dyDescent="0.2">
      <c r="A135" s="40" t="s">
        <v>232</v>
      </c>
      <c r="B135" s="40"/>
      <c r="C135" s="40"/>
      <c r="D135" s="40"/>
      <c r="E135" s="40"/>
      <c r="F135" s="40"/>
      <c r="G135" s="40"/>
      <c r="H135" s="40"/>
    </row>
    <row r="136" spans="1:8" x14ac:dyDescent="0.2">
      <c r="A136" s="47" t="s">
        <v>103</v>
      </c>
      <c r="B136" s="47" t="s">
        <v>104</v>
      </c>
      <c r="C136" s="47" t="s">
        <v>105</v>
      </c>
      <c r="D136" s="47" t="s">
        <v>217</v>
      </c>
      <c r="E136" s="47" t="s">
        <v>120</v>
      </c>
      <c r="F136" s="47"/>
      <c r="G136" s="47"/>
      <c r="H136" s="47"/>
    </row>
    <row r="137" spans="1:8" x14ac:dyDescent="0.2">
      <c r="A137" s="43">
        <v>2159</v>
      </c>
      <c r="B137" s="41" t="s">
        <v>233</v>
      </c>
      <c r="C137" s="165">
        <v>0</v>
      </c>
    </row>
    <row r="138" spans="1:8" x14ac:dyDescent="0.2">
      <c r="A138" s="43">
        <v>2199</v>
      </c>
      <c r="B138" s="41" t="s">
        <v>234</v>
      </c>
      <c r="C138" s="165">
        <v>0</v>
      </c>
    </row>
    <row r="139" spans="1:8" x14ac:dyDescent="0.2">
      <c r="A139" s="43">
        <v>2240</v>
      </c>
      <c r="B139" s="41" t="s">
        <v>235</v>
      </c>
      <c r="C139" s="165">
        <v>0</v>
      </c>
    </row>
    <row r="140" spans="1:8" x14ac:dyDescent="0.2">
      <c r="A140" s="43">
        <v>2241</v>
      </c>
      <c r="B140" s="41" t="s">
        <v>236</v>
      </c>
      <c r="C140" s="165">
        <v>0</v>
      </c>
    </row>
    <row r="141" spans="1:8" x14ac:dyDescent="0.2">
      <c r="A141" s="43">
        <v>2242</v>
      </c>
      <c r="B141" s="41" t="s">
        <v>237</v>
      </c>
      <c r="C141" s="165">
        <v>0</v>
      </c>
    </row>
    <row r="142" spans="1:8" x14ac:dyDescent="0.2">
      <c r="A142" s="43">
        <v>2249</v>
      </c>
      <c r="B142" s="41" t="s">
        <v>238</v>
      </c>
      <c r="C142" s="165">
        <v>0</v>
      </c>
    </row>
    <row r="144" spans="1:8" x14ac:dyDescent="0.2">
      <c r="B144" s="41"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47" orientation="portrait"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showGridLines="0" zoomScaleNormal="100" zoomScaleSheetLayoutView="100" workbookViewId="0">
      <selection sqref="A1:C1"/>
    </sheetView>
  </sheetViews>
  <sheetFormatPr baseColWidth="10" defaultColWidth="9.140625" defaultRowHeight="11.25" x14ac:dyDescent="0.2"/>
  <cols>
    <col min="1" max="1" width="10" style="41" customWidth="1"/>
    <col min="2" max="2" width="72.85546875" style="41" bestFit="1" customWidth="1"/>
    <col min="3" max="3" width="15.7109375" style="234" customWidth="1"/>
    <col min="4" max="5" width="19.7109375" style="41" customWidth="1"/>
    <col min="6" max="6" width="9.140625" style="41"/>
    <col min="7" max="7" width="10.85546875" style="41" bestFit="1" customWidth="1"/>
    <col min="8" max="16384" width="9.140625" style="41"/>
  </cols>
  <sheetData>
    <row r="1" spans="1:5" s="57" customFormat="1" ht="18.95" customHeight="1" x14ac:dyDescent="0.25">
      <c r="A1" s="354" t="s">
        <v>1973</v>
      </c>
      <c r="B1" s="354"/>
      <c r="C1" s="354"/>
      <c r="D1" s="36" t="s">
        <v>97</v>
      </c>
      <c r="E1" s="37">
        <v>2021</v>
      </c>
    </row>
    <row r="2" spans="1:5" s="38" customFormat="1" ht="18.95" customHeight="1" x14ac:dyDescent="0.25">
      <c r="A2" s="354" t="s">
        <v>437</v>
      </c>
      <c r="B2" s="354"/>
      <c r="C2" s="354"/>
      <c r="D2" s="36" t="s">
        <v>99</v>
      </c>
      <c r="E2" s="37" t="s">
        <v>603</v>
      </c>
    </row>
    <row r="3" spans="1:5" s="38" customFormat="1" ht="18.95" customHeight="1" x14ac:dyDescent="0.25">
      <c r="A3" s="354" t="s">
        <v>1974</v>
      </c>
      <c r="B3" s="354"/>
      <c r="C3" s="354"/>
      <c r="D3" s="36" t="s">
        <v>100</v>
      </c>
      <c r="E3" s="37">
        <v>4</v>
      </c>
    </row>
    <row r="4" spans="1:5" x14ac:dyDescent="0.2">
      <c r="A4" s="39" t="s">
        <v>101</v>
      </c>
      <c r="B4" s="40"/>
      <c r="C4" s="273"/>
      <c r="D4" s="40"/>
      <c r="E4" s="40"/>
    </row>
    <row r="6" spans="1:5" x14ac:dyDescent="0.2">
      <c r="A6" s="53" t="s">
        <v>436</v>
      </c>
      <c r="B6" s="53"/>
      <c r="C6" s="273"/>
      <c r="D6" s="53"/>
      <c r="E6" s="53"/>
    </row>
    <row r="7" spans="1:5" x14ac:dyDescent="0.2">
      <c r="A7" s="52" t="s">
        <v>103</v>
      </c>
      <c r="B7" s="52" t="s">
        <v>104</v>
      </c>
      <c r="C7" s="274" t="s">
        <v>105</v>
      </c>
      <c r="D7" s="52" t="s">
        <v>388</v>
      </c>
      <c r="E7" s="52"/>
    </row>
    <row r="8" spans="1:5" x14ac:dyDescent="0.2">
      <c r="A8" s="55">
        <v>4100</v>
      </c>
      <c r="B8" s="48" t="s">
        <v>435</v>
      </c>
      <c r="C8" s="277">
        <v>0</v>
      </c>
      <c r="D8" s="48"/>
      <c r="E8" s="54"/>
    </row>
    <row r="9" spans="1:5" x14ac:dyDescent="0.2">
      <c r="A9" s="55">
        <v>4110</v>
      </c>
      <c r="B9" s="48" t="s">
        <v>434</v>
      </c>
      <c r="C9" s="277">
        <v>0</v>
      </c>
      <c r="D9" s="48"/>
      <c r="E9" s="54"/>
    </row>
    <row r="10" spans="1:5" x14ac:dyDescent="0.2">
      <c r="A10" s="55">
        <v>4111</v>
      </c>
      <c r="B10" s="48" t="s">
        <v>433</v>
      </c>
      <c r="C10" s="277">
        <v>0</v>
      </c>
      <c r="D10" s="48"/>
      <c r="E10" s="54"/>
    </row>
    <row r="11" spans="1:5" x14ac:dyDescent="0.2">
      <c r="A11" s="55">
        <v>4112</v>
      </c>
      <c r="B11" s="48" t="s">
        <v>432</v>
      </c>
      <c r="C11" s="277">
        <v>0</v>
      </c>
      <c r="D11" s="48"/>
      <c r="E11" s="54"/>
    </row>
    <row r="12" spans="1:5" x14ac:dyDescent="0.2">
      <c r="A12" s="55">
        <v>4113</v>
      </c>
      <c r="B12" s="48" t="s">
        <v>431</v>
      </c>
      <c r="C12" s="277">
        <v>0</v>
      </c>
      <c r="D12" s="48"/>
      <c r="E12" s="54"/>
    </row>
    <row r="13" spans="1:5" x14ac:dyDescent="0.2">
      <c r="A13" s="55">
        <v>4114</v>
      </c>
      <c r="B13" s="48" t="s">
        <v>430</v>
      </c>
      <c r="C13" s="277">
        <v>0</v>
      </c>
      <c r="D13" s="48"/>
      <c r="E13" s="54"/>
    </row>
    <row r="14" spans="1:5" x14ac:dyDescent="0.2">
      <c r="A14" s="55">
        <v>4115</v>
      </c>
      <c r="B14" s="48" t="s">
        <v>429</v>
      </c>
      <c r="C14" s="277">
        <v>0</v>
      </c>
      <c r="D14" s="48"/>
      <c r="E14" s="54"/>
    </row>
    <row r="15" spans="1:5" x14ac:dyDescent="0.2">
      <c r="A15" s="55">
        <v>4116</v>
      </c>
      <c r="B15" s="48" t="s">
        <v>428</v>
      </c>
      <c r="C15" s="277">
        <v>0</v>
      </c>
      <c r="D15" s="48"/>
      <c r="E15" s="54"/>
    </row>
    <row r="16" spans="1:5" x14ac:dyDescent="0.2">
      <c r="A16" s="55">
        <v>4117</v>
      </c>
      <c r="B16" s="48" t="s">
        <v>427</v>
      </c>
      <c r="C16" s="277">
        <v>0</v>
      </c>
      <c r="D16" s="48"/>
      <c r="E16" s="54"/>
    </row>
    <row r="17" spans="1:5" ht="22.5" x14ac:dyDescent="0.2">
      <c r="A17" s="55">
        <v>4118</v>
      </c>
      <c r="B17" s="56" t="s">
        <v>426</v>
      </c>
      <c r="C17" s="277">
        <v>0</v>
      </c>
      <c r="D17" s="48"/>
      <c r="E17" s="54"/>
    </row>
    <row r="18" spans="1:5" x14ac:dyDescent="0.2">
      <c r="A18" s="55">
        <v>4119</v>
      </c>
      <c r="B18" s="48" t="s">
        <v>425</v>
      </c>
      <c r="C18" s="277">
        <v>0</v>
      </c>
      <c r="D18" s="48"/>
      <c r="E18" s="54"/>
    </row>
    <row r="19" spans="1:5" x14ac:dyDescent="0.2">
      <c r="A19" s="55">
        <v>4120</v>
      </c>
      <c r="B19" s="48" t="s">
        <v>424</v>
      </c>
      <c r="C19" s="277">
        <v>0</v>
      </c>
      <c r="D19" s="48"/>
      <c r="E19" s="54"/>
    </row>
    <row r="20" spans="1:5" x14ac:dyDescent="0.2">
      <c r="A20" s="55">
        <v>4121</v>
      </c>
      <c r="B20" s="48" t="s">
        <v>423</v>
      </c>
      <c r="C20" s="277">
        <v>0</v>
      </c>
      <c r="D20" s="48"/>
      <c r="E20" s="54"/>
    </row>
    <row r="21" spans="1:5" x14ac:dyDescent="0.2">
      <c r="A21" s="55">
        <v>4122</v>
      </c>
      <c r="B21" s="48" t="s">
        <v>422</v>
      </c>
      <c r="C21" s="277">
        <v>0</v>
      </c>
      <c r="D21" s="48"/>
      <c r="E21" s="54"/>
    </row>
    <row r="22" spans="1:5" x14ac:dyDescent="0.2">
      <c r="A22" s="55">
        <v>4123</v>
      </c>
      <c r="B22" s="48" t="s">
        <v>421</v>
      </c>
      <c r="C22" s="277">
        <v>0</v>
      </c>
      <c r="D22" s="48"/>
      <c r="E22" s="54"/>
    </row>
    <row r="23" spans="1:5" x14ac:dyDescent="0.2">
      <c r="A23" s="55">
        <v>4124</v>
      </c>
      <c r="B23" s="48" t="s">
        <v>420</v>
      </c>
      <c r="C23" s="277">
        <v>0</v>
      </c>
      <c r="D23" s="48"/>
      <c r="E23" s="54"/>
    </row>
    <row r="24" spans="1:5" x14ac:dyDescent="0.2">
      <c r="A24" s="55">
        <v>4129</v>
      </c>
      <c r="B24" s="48" t="s">
        <v>419</v>
      </c>
      <c r="C24" s="277">
        <v>0</v>
      </c>
      <c r="D24" s="48"/>
      <c r="E24" s="54"/>
    </row>
    <row r="25" spans="1:5" x14ac:dyDescent="0.2">
      <c r="A25" s="55">
        <v>4130</v>
      </c>
      <c r="B25" s="48" t="s">
        <v>418</v>
      </c>
      <c r="C25" s="277">
        <v>0</v>
      </c>
      <c r="D25" s="48"/>
      <c r="E25" s="54"/>
    </row>
    <row r="26" spans="1:5" x14ac:dyDescent="0.2">
      <c r="A26" s="55">
        <v>4131</v>
      </c>
      <c r="B26" s="48" t="s">
        <v>417</v>
      </c>
      <c r="C26" s="277">
        <v>0</v>
      </c>
      <c r="D26" s="48"/>
      <c r="E26" s="54"/>
    </row>
    <row r="27" spans="1:5" ht="22.5" x14ac:dyDescent="0.2">
      <c r="A27" s="55">
        <v>4132</v>
      </c>
      <c r="B27" s="56" t="s">
        <v>416</v>
      </c>
      <c r="C27" s="277">
        <v>0</v>
      </c>
      <c r="D27" s="48"/>
      <c r="E27" s="54"/>
    </row>
    <row r="28" spans="1:5" x14ac:dyDescent="0.2">
      <c r="A28" s="55">
        <v>4140</v>
      </c>
      <c r="B28" s="48" t="s">
        <v>415</v>
      </c>
      <c r="C28" s="277">
        <v>0</v>
      </c>
      <c r="D28" s="48"/>
      <c r="E28" s="54"/>
    </row>
    <row r="29" spans="1:5" x14ac:dyDescent="0.2">
      <c r="A29" s="55">
        <v>4141</v>
      </c>
      <c r="B29" s="48" t="s">
        <v>414</v>
      </c>
      <c r="C29" s="277">
        <v>0</v>
      </c>
      <c r="D29" s="48"/>
      <c r="E29" s="54"/>
    </row>
    <row r="30" spans="1:5" x14ac:dyDescent="0.2">
      <c r="A30" s="55">
        <v>4143</v>
      </c>
      <c r="B30" s="48" t="s">
        <v>413</v>
      </c>
      <c r="C30" s="277">
        <v>0</v>
      </c>
      <c r="D30" s="48"/>
      <c r="E30" s="54"/>
    </row>
    <row r="31" spans="1:5" x14ac:dyDescent="0.2">
      <c r="A31" s="55">
        <v>4144</v>
      </c>
      <c r="B31" s="48" t="s">
        <v>412</v>
      </c>
      <c r="C31" s="277">
        <v>0</v>
      </c>
      <c r="D31" s="48"/>
      <c r="E31" s="54"/>
    </row>
    <row r="32" spans="1:5" ht="22.5" x14ac:dyDescent="0.2">
      <c r="A32" s="55">
        <v>4145</v>
      </c>
      <c r="B32" s="56" t="s">
        <v>411</v>
      </c>
      <c r="C32" s="277">
        <v>0</v>
      </c>
      <c r="D32" s="48"/>
      <c r="E32" s="54"/>
    </row>
    <row r="33" spans="1:5" x14ac:dyDescent="0.2">
      <c r="A33" s="55">
        <v>4149</v>
      </c>
      <c r="B33" s="48" t="s">
        <v>410</v>
      </c>
      <c r="C33" s="277">
        <v>0</v>
      </c>
      <c r="D33" s="48"/>
      <c r="E33" s="54"/>
    </row>
    <row r="34" spans="1:5" x14ac:dyDescent="0.2">
      <c r="A34" s="55">
        <v>4150</v>
      </c>
      <c r="B34" s="48" t="s">
        <v>409</v>
      </c>
      <c r="C34" s="277">
        <v>0</v>
      </c>
      <c r="D34" s="48"/>
      <c r="E34" s="54"/>
    </row>
    <row r="35" spans="1:5" x14ac:dyDescent="0.2">
      <c r="A35" s="55">
        <v>4151</v>
      </c>
      <c r="B35" s="48" t="s">
        <v>409</v>
      </c>
      <c r="C35" s="277">
        <v>0</v>
      </c>
      <c r="D35" s="48"/>
      <c r="E35" s="54"/>
    </row>
    <row r="36" spans="1:5" ht="22.5" x14ac:dyDescent="0.2">
      <c r="A36" s="55">
        <v>4154</v>
      </c>
      <c r="B36" s="56" t="s">
        <v>408</v>
      </c>
      <c r="C36" s="277">
        <v>0</v>
      </c>
      <c r="D36" s="48"/>
      <c r="E36" s="54"/>
    </row>
    <row r="37" spans="1:5" x14ac:dyDescent="0.2">
      <c r="A37" s="55">
        <v>4160</v>
      </c>
      <c r="B37" s="48" t="s">
        <v>407</v>
      </c>
      <c r="C37" s="277">
        <v>0</v>
      </c>
      <c r="D37" s="48"/>
      <c r="E37" s="54"/>
    </row>
    <row r="38" spans="1:5" x14ac:dyDescent="0.2">
      <c r="A38" s="55">
        <v>4161</v>
      </c>
      <c r="B38" s="48" t="s">
        <v>406</v>
      </c>
      <c r="C38" s="277">
        <v>0</v>
      </c>
      <c r="D38" s="48"/>
      <c r="E38" s="54"/>
    </row>
    <row r="39" spans="1:5" x14ac:dyDescent="0.2">
      <c r="A39" s="55">
        <v>4162</v>
      </c>
      <c r="B39" s="48" t="s">
        <v>405</v>
      </c>
      <c r="C39" s="277">
        <v>0</v>
      </c>
      <c r="D39" s="48"/>
      <c r="E39" s="54"/>
    </row>
    <row r="40" spans="1:5" x14ac:dyDescent="0.2">
      <c r="A40" s="55">
        <v>4163</v>
      </c>
      <c r="B40" s="48" t="s">
        <v>404</v>
      </c>
      <c r="C40" s="277">
        <v>0</v>
      </c>
      <c r="D40" s="48"/>
      <c r="E40" s="54"/>
    </row>
    <row r="41" spans="1:5" x14ac:dyDescent="0.2">
      <c r="A41" s="55">
        <v>4164</v>
      </c>
      <c r="B41" s="48" t="s">
        <v>403</v>
      </c>
      <c r="C41" s="277">
        <v>0</v>
      </c>
      <c r="D41" s="48"/>
      <c r="E41" s="54"/>
    </row>
    <row r="42" spans="1:5" x14ac:dyDescent="0.2">
      <c r="A42" s="55">
        <v>4165</v>
      </c>
      <c r="B42" s="48" t="s">
        <v>402</v>
      </c>
      <c r="C42" s="277">
        <v>0</v>
      </c>
      <c r="D42" s="48"/>
      <c r="E42" s="54"/>
    </row>
    <row r="43" spans="1:5" ht="22.5" x14ac:dyDescent="0.2">
      <c r="A43" s="55">
        <v>4166</v>
      </c>
      <c r="B43" s="56" t="s">
        <v>401</v>
      </c>
      <c r="C43" s="277">
        <v>0</v>
      </c>
      <c r="D43" s="48"/>
      <c r="E43" s="54"/>
    </row>
    <row r="44" spans="1:5" x14ac:dyDescent="0.2">
      <c r="A44" s="55">
        <v>4168</v>
      </c>
      <c r="B44" s="48" t="s">
        <v>400</v>
      </c>
      <c r="C44" s="277">
        <v>0</v>
      </c>
      <c r="D44" s="48"/>
      <c r="E44" s="54"/>
    </row>
    <row r="45" spans="1:5" x14ac:dyDescent="0.2">
      <c r="A45" s="55">
        <v>4169</v>
      </c>
      <c r="B45" s="48" t="s">
        <v>399</v>
      </c>
      <c r="C45" s="277">
        <v>0</v>
      </c>
      <c r="D45" s="48"/>
      <c r="E45" s="54"/>
    </row>
    <row r="46" spans="1:5" x14ac:dyDescent="0.2">
      <c r="A46" s="55">
        <v>4170</v>
      </c>
      <c r="B46" s="48" t="s">
        <v>398</v>
      </c>
      <c r="C46" s="277">
        <v>0</v>
      </c>
      <c r="D46" s="48"/>
      <c r="E46" s="54"/>
    </row>
    <row r="47" spans="1:5" x14ac:dyDescent="0.2">
      <c r="A47" s="55">
        <v>4171</v>
      </c>
      <c r="B47" s="48" t="s">
        <v>397</v>
      </c>
      <c r="C47" s="277">
        <v>0</v>
      </c>
      <c r="D47" s="48"/>
      <c r="E47" s="54"/>
    </row>
    <row r="48" spans="1:5" x14ac:dyDescent="0.2">
      <c r="A48" s="55">
        <v>4172</v>
      </c>
      <c r="B48" s="48" t="s">
        <v>396</v>
      </c>
      <c r="C48" s="277">
        <v>0</v>
      </c>
      <c r="D48" s="48"/>
      <c r="E48" s="54"/>
    </row>
    <row r="49" spans="1:5" ht="22.5" x14ac:dyDescent="0.2">
      <c r="A49" s="55">
        <v>4173</v>
      </c>
      <c r="B49" s="56" t="s">
        <v>395</v>
      </c>
      <c r="C49" s="277">
        <v>0</v>
      </c>
      <c r="D49" s="48"/>
      <c r="E49" s="54"/>
    </row>
    <row r="50" spans="1:5" ht="22.5" x14ac:dyDescent="0.2">
      <c r="A50" s="55">
        <v>4174</v>
      </c>
      <c r="B50" s="56" t="s">
        <v>394</v>
      </c>
      <c r="C50" s="277">
        <v>0</v>
      </c>
      <c r="D50" s="48"/>
      <c r="E50" s="54"/>
    </row>
    <row r="51" spans="1:5" ht="22.5" x14ac:dyDescent="0.2">
      <c r="A51" s="55">
        <v>4175</v>
      </c>
      <c r="B51" s="56" t="s">
        <v>393</v>
      </c>
      <c r="C51" s="277">
        <v>0</v>
      </c>
      <c r="D51" s="48"/>
      <c r="E51" s="54"/>
    </row>
    <row r="52" spans="1:5" ht="22.5" x14ac:dyDescent="0.2">
      <c r="A52" s="55">
        <v>4176</v>
      </c>
      <c r="B52" s="56" t="s">
        <v>392</v>
      </c>
      <c r="C52" s="277">
        <v>0</v>
      </c>
      <c r="D52" s="48"/>
      <c r="E52" s="54"/>
    </row>
    <row r="53" spans="1:5" ht="22.5" x14ac:dyDescent="0.2">
      <c r="A53" s="55">
        <v>4177</v>
      </c>
      <c r="B53" s="56" t="s">
        <v>391</v>
      </c>
      <c r="C53" s="277">
        <v>0</v>
      </c>
      <c r="D53" s="48"/>
      <c r="E53" s="54"/>
    </row>
    <row r="54" spans="1:5" ht="22.5" x14ac:dyDescent="0.2">
      <c r="A54" s="55">
        <v>4178</v>
      </c>
      <c r="B54" s="56" t="s">
        <v>390</v>
      </c>
      <c r="C54" s="277">
        <v>0</v>
      </c>
      <c r="D54" s="48"/>
      <c r="E54" s="54"/>
    </row>
    <row r="55" spans="1:5" x14ac:dyDescent="0.2">
      <c r="A55" s="55"/>
      <c r="B55" s="56"/>
      <c r="C55" s="277"/>
      <c r="D55" s="48"/>
      <c r="E55" s="54"/>
    </row>
    <row r="56" spans="1:5" x14ac:dyDescent="0.2">
      <c r="A56" s="53" t="s">
        <v>389</v>
      </c>
      <c r="B56" s="53"/>
      <c r="C56" s="273"/>
      <c r="D56" s="53"/>
      <c r="E56" s="53"/>
    </row>
    <row r="57" spans="1:5" x14ac:dyDescent="0.2">
      <c r="A57" s="52" t="s">
        <v>103</v>
      </c>
      <c r="B57" s="52" t="s">
        <v>104</v>
      </c>
      <c r="C57" s="274" t="s">
        <v>105</v>
      </c>
      <c r="D57" s="52" t="s">
        <v>388</v>
      </c>
      <c r="E57" s="52"/>
    </row>
    <row r="58" spans="1:5" ht="33.75" x14ac:dyDescent="0.2">
      <c r="A58" s="55">
        <v>4200</v>
      </c>
      <c r="B58" s="56" t="s">
        <v>387</v>
      </c>
      <c r="C58" s="277">
        <v>44990432.439999998</v>
      </c>
      <c r="D58" s="48"/>
      <c r="E58" s="54"/>
    </row>
    <row r="59" spans="1:5" ht="22.5" x14ac:dyDescent="0.2">
      <c r="A59" s="55">
        <v>4210</v>
      </c>
      <c r="B59" s="56" t="s">
        <v>386</v>
      </c>
      <c r="C59" s="277">
        <v>0</v>
      </c>
      <c r="D59" s="48"/>
      <c r="E59" s="54"/>
    </row>
    <row r="60" spans="1:5" x14ac:dyDescent="0.2">
      <c r="A60" s="55">
        <v>4211</v>
      </c>
      <c r="B60" s="48" t="s">
        <v>296</v>
      </c>
      <c r="C60" s="277">
        <v>0</v>
      </c>
      <c r="D60" s="48"/>
      <c r="E60" s="54"/>
    </row>
    <row r="61" spans="1:5" x14ac:dyDescent="0.2">
      <c r="A61" s="55">
        <v>4212</v>
      </c>
      <c r="B61" s="48" t="s">
        <v>293</v>
      </c>
      <c r="C61" s="277">
        <v>0</v>
      </c>
      <c r="D61" s="48"/>
      <c r="E61" s="54"/>
    </row>
    <row r="62" spans="1:5" x14ac:dyDescent="0.2">
      <c r="A62" s="55">
        <v>4213</v>
      </c>
      <c r="B62" s="48" t="s">
        <v>290</v>
      </c>
      <c r="C62" s="277">
        <v>0</v>
      </c>
      <c r="D62" s="48"/>
      <c r="E62" s="54"/>
    </row>
    <row r="63" spans="1:5" x14ac:dyDescent="0.2">
      <c r="A63" s="55">
        <v>4214</v>
      </c>
      <c r="B63" s="48" t="s">
        <v>385</v>
      </c>
      <c r="C63" s="277">
        <v>0</v>
      </c>
      <c r="D63" s="48"/>
      <c r="E63" s="54"/>
    </row>
    <row r="64" spans="1:5" x14ac:dyDescent="0.2">
      <c r="A64" s="55">
        <v>4215</v>
      </c>
      <c r="B64" s="48" t="s">
        <v>384</v>
      </c>
      <c r="C64" s="277">
        <v>0</v>
      </c>
      <c r="D64" s="48"/>
      <c r="E64" s="54"/>
    </row>
    <row r="65" spans="1:5" x14ac:dyDescent="0.2">
      <c r="A65" s="55">
        <v>4220</v>
      </c>
      <c r="B65" s="48" t="s">
        <v>383</v>
      </c>
      <c r="C65" s="277">
        <v>44990432.439999998</v>
      </c>
      <c r="D65" s="48"/>
      <c r="E65" s="54"/>
    </row>
    <row r="66" spans="1:5" x14ac:dyDescent="0.2">
      <c r="A66" s="55">
        <v>4221</v>
      </c>
      <c r="B66" s="48" t="s">
        <v>382</v>
      </c>
      <c r="C66" s="277">
        <v>0</v>
      </c>
      <c r="D66" s="48"/>
      <c r="E66" s="54"/>
    </row>
    <row r="67" spans="1:5" x14ac:dyDescent="0.2">
      <c r="A67" s="55">
        <v>4223</v>
      </c>
      <c r="B67" s="48" t="s">
        <v>323</v>
      </c>
      <c r="C67" s="277">
        <v>44990432.439999998</v>
      </c>
      <c r="D67" s="48"/>
      <c r="E67" s="54"/>
    </row>
    <row r="68" spans="1:5" x14ac:dyDescent="0.2">
      <c r="A68" s="55">
        <v>4225</v>
      </c>
      <c r="B68" s="48" t="s">
        <v>315</v>
      </c>
      <c r="C68" s="277">
        <v>0</v>
      </c>
      <c r="D68" s="48"/>
      <c r="E68" s="54"/>
    </row>
    <row r="69" spans="1:5" x14ac:dyDescent="0.2">
      <c r="A69" s="55">
        <v>4227</v>
      </c>
      <c r="B69" s="48" t="s">
        <v>381</v>
      </c>
      <c r="C69" s="277">
        <v>0</v>
      </c>
      <c r="D69" s="48"/>
      <c r="E69" s="54"/>
    </row>
    <row r="70" spans="1:5" x14ac:dyDescent="0.2">
      <c r="A70" s="54"/>
      <c r="B70" s="54"/>
      <c r="D70" s="54"/>
      <c r="E70" s="54"/>
    </row>
    <row r="71" spans="1:5" x14ac:dyDescent="0.2">
      <c r="A71" s="53" t="s">
        <v>380</v>
      </c>
      <c r="B71" s="53"/>
      <c r="C71" s="273"/>
      <c r="D71" s="53"/>
      <c r="E71" s="53"/>
    </row>
    <row r="72" spans="1:5" x14ac:dyDescent="0.2">
      <c r="A72" s="52" t="s">
        <v>103</v>
      </c>
      <c r="B72" s="52" t="s">
        <v>104</v>
      </c>
      <c r="C72" s="274" t="s">
        <v>105</v>
      </c>
      <c r="D72" s="52" t="s">
        <v>217</v>
      </c>
      <c r="E72" s="52" t="s">
        <v>120</v>
      </c>
    </row>
    <row r="73" spans="1:5" x14ac:dyDescent="0.2">
      <c r="A73" s="51">
        <v>4300</v>
      </c>
      <c r="B73" s="48" t="s">
        <v>379</v>
      </c>
      <c r="C73" s="277">
        <v>249361.4</v>
      </c>
      <c r="D73" s="48"/>
      <c r="E73" s="48"/>
    </row>
    <row r="74" spans="1:5" x14ac:dyDescent="0.2">
      <c r="A74" s="51">
        <v>4310</v>
      </c>
      <c r="B74" s="48" t="s">
        <v>378</v>
      </c>
      <c r="C74" s="277">
        <v>249361.4</v>
      </c>
      <c r="D74" s="48"/>
      <c r="E74" s="48"/>
    </row>
    <row r="75" spans="1:5" x14ac:dyDescent="0.2">
      <c r="A75" s="51">
        <v>4311</v>
      </c>
      <c r="B75" s="48" t="s">
        <v>377</v>
      </c>
      <c r="C75" s="277">
        <v>249361.4</v>
      </c>
      <c r="D75" s="48"/>
      <c r="E75" s="48"/>
    </row>
    <row r="76" spans="1:5" x14ac:dyDescent="0.2">
      <c r="A76" s="51">
        <v>4319</v>
      </c>
      <c r="B76" s="48" t="s">
        <v>376</v>
      </c>
      <c r="C76" s="277">
        <v>0</v>
      </c>
      <c r="D76" s="48"/>
      <c r="E76" s="48"/>
    </row>
    <row r="77" spans="1:5" x14ac:dyDescent="0.2">
      <c r="A77" s="51">
        <v>4320</v>
      </c>
      <c r="B77" s="48" t="s">
        <v>375</v>
      </c>
      <c r="C77" s="277">
        <v>0</v>
      </c>
      <c r="D77" s="48"/>
      <c r="E77" s="48"/>
    </row>
    <row r="78" spans="1:5" x14ac:dyDescent="0.2">
      <c r="A78" s="51">
        <v>4321</v>
      </c>
      <c r="B78" s="48" t="s">
        <v>374</v>
      </c>
      <c r="C78" s="277">
        <v>0</v>
      </c>
      <c r="D78" s="48"/>
      <c r="E78" s="48"/>
    </row>
    <row r="79" spans="1:5" x14ac:dyDescent="0.2">
      <c r="A79" s="51">
        <v>4322</v>
      </c>
      <c r="B79" s="48" t="s">
        <v>373</v>
      </c>
      <c r="C79" s="277">
        <v>0</v>
      </c>
      <c r="D79" s="48"/>
      <c r="E79" s="48"/>
    </row>
    <row r="80" spans="1:5" x14ac:dyDescent="0.2">
      <c r="A80" s="51">
        <v>4323</v>
      </c>
      <c r="B80" s="48" t="s">
        <v>372</v>
      </c>
      <c r="C80" s="277">
        <v>0</v>
      </c>
      <c r="D80" s="48"/>
      <c r="E80" s="48"/>
    </row>
    <row r="81" spans="1:5" x14ac:dyDescent="0.2">
      <c r="A81" s="51">
        <v>4324</v>
      </c>
      <c r="B81" s="48" t="s">
        <v>371</v>
      </c>
      <c r="C81" s="277">
        <v>0</v>
      </c>
      <c r="D81" s="48"/>
      <c r="E81" s="48"/>
    </row>
    <row r="82" spans="1:5" x14ac:dyDescent="0.2">
      <c r="A82" s="51">
        <v>4325</v>
      </c>
      <c r="B82" s="48" t="s">
        <v>370</v>
      </c>
      <c r="C82" s="277">
        <v>0</v>
      </c>
      <c r="D82" s="48"/>
      <c r="E82" s="48"/>
    </row>
    <row r="83" spans="1:5" x14ac:dyDescent="0.2">
      <c r="A83" s="51">
        <v>4330</v>
      </c>
      <c r="B83" s="48" t="s">
        <v>369</v>
      </c>
      <c r="C83" s="277">
        <v>0</v>
      </c>
      <c r="D83" s="48"/>
      <c r="E83" s="48"/>
    </row>
    <row r="84" spans="1:5" x14ac:dyDescent="0.2">
      <c r="A84" s="51">
        <v>4331</v>
      </c>
      <c r="B84" s="48" t="s">
        <v>369</v>
      </c>
      <c r="C84" s="277">
        <v>0</v>
      </c>
      <c r="D84" s="48"/>
      <c r="E84" s="48"/>
    </row>
    <row r="85" spans="1:5" x14ac:dyDescent="0.2">
      <c r="A85" s="51">
        <v>4340</v>
      </c>
      <c r="B85" s="48" t="s">
        <v>368</v>
      </c>
      <c r="C85" s="277">
        <v>0</v>
      </c>
      <c r="D85" s="48"/>
      <c r="E85" s="48"/>
    </row>
    <row r="86" spans="1:5" x14ac:dyDescent="0.2">
      <c r="A86" s="51">
        <v>4341</v>
      </c>
      <c r="B86" s="48" t="s">
        <v>368</v>
      </c>
      <c r="C86" s="277">
        <v>0</v>
      </c>
      <c r="D86" s="48"/>
      <c r="E86" s="48"/>
    </row>
    <row r="87" spans="1:5" x14ac:dyDescent="0.2">
      <c r="A87" s="51">
        <v>4390</v>
      </c>
      <c r="B87" s="48" t="s">
        <v>362</v>
      </c>
      <c r="C87" s="277">
        <v>0</v>
      </c>
      <c r="D87" s="48"/>
      <c r="E87" s="48"/>
    </row>
    <row r="88" spans="1:5" x14ac:dyDescent="0.2">
      <c r="A88" s="51">
        <v>4392</v>
      </c>
      <c r="B88" s="48" t="s">
        <v>367</v>
      </c>
      <c r="C88" s="277">
        <v>0</v>
      </c>
      <c r="D88" s="48"/>
      <c r="E88" s="48"/>
    </row>
    <row r="89" spans="1:5" x14ac:dyDescent="0.2">
      <c r="A89" s="51">
        <v>4393</v>
      </c>
      <c r="B89" s="48" t="s">
        <v>366</v>
      </c>
      <c r="C89" s="277">
        <v>0</v>
      </c>
      <c r="D89" s="48"/>
      <c r="E89" s="48"/>
    </row>
    <row r="90" spans="1:5" x14ac:dyDescent="0.2">
      <c r="A90" s="51">
        <v>4394</v>
      </c>
      <c r="B90" s="48" t="s">
        <v>365</v>
      </c>
      <c r="C90" s="277">
        <v>0</v>
      </c>
      <c r="D90" s="48"/>
      <c r="E90" s="48"/>
    </row>
    <row r="91" spans="1:5" x14ac:dyDescent="0.2">
      <c r="A91" s="51">
        <v>4395</v>
      </c>
      <c r="B91" s="48" t="s">
        <v>246</v>
      </c>
      <c r="C91" s="277">
        <v>0</v>
      </c>
      <c r="D91" s="48"/>
      <c r="E91" s="48"/>
    </row>
    <row r="92" spans="1:5" x14ac:dyDescent="0.2">
      <c r="A92" s="51">
        <v>4396</v>
      </c>
      <c r="B92" s="48" t="s">
        <v>364</v>
      </c>
      <c r="C92" s="277">
        <v>0</v>
      </c>
      <c r="D92" s="48"/>
      <c r="E92" s="48"/>
    </row>
    <row r="93" spans="1:5" x14ac:dyDescent="0.2">
      <c r="A93" s="51">
        <v>4397</v>
      </c>
      <c r="B93" s="48" t="s">
        <v>363</v>
      </c>
      <c r="C93" s="277">
        <v>0</v>
      </c>
      <c r="D93" s="48"/>
      <c r="E93" s="48"/>
    </row>
    <row r="94" spans="1:5" x14ac:dyDescent="0.2">
      <c r="A94" s="51">
        <v>4399</v>
      </c>
      <c r="B94" s="48" t="s">
        <v>362</v>
      </c>
      <c r="C94" s="277">
        <v>0</v>
      </c>
      <c r="D94" s="48"/>
      <c r="E94" s="48"/>
    </row>
    <row r="95" spans="1:5" x14ac:dyDescent="0.2">
      <c r="A95" s="54"/>
      <c r="B95" s="54"/>
      <c r="D95" s="54"/>
      <c r="E95" s="54"/>
    </row>
    <row r="96" spans="1:5" x14ac:dyDescent="0.2">
      <c r="A96" s="53" t="s">
        <v>361</v>
      </c>
      <c r="B96" s="53"/>
      <c r="C96" s="273"/>
      <c r="D96" s="53"/>
      <c r="E96" s="53"/>
    </row>
    <row r="97" spans="1:7" x14ac:dyDescent="0.2">
      <c r="A97" s="52" t="s">
        <v>103</v>
      </c>
      <c r="B97" s="52" t="s">
        <v>104</v>
      </c>
      <c r="C97" s="274" t="s">
        <v>105</v>
      </c>
      <c r="D97" s="52" t="s">
        <v>360</v>
      </c>
      <c r="E97" s="52" t="s">
        <v>120</v>
      </c>
    </row>
    <row r="98" spans="1:7" x14ac:dyDescent="0.2">
      <c r="A98" s="51">
        <v>5000</v>
      </c>
      <c r="B98" s="48" t="s">
        <v>359</v>
      </c>
      <c r="C98" s="277">
        <v>43097908.609999999</v>
      </c>
      <c r="D98" s="49">
        <f>IFERROR(C98/$C$98,"")</f>
        <v>1</v>
      </c>
      <c r="E98" s="48"/>
    </row>
    <row r="99" spans="1:7" x14ac:dyDescent="0.2">
      <c r="A99" s="51">
        <v>5100</v>
      </c>
      <c r="B99" s="48" t="s">
        <v>358</v>
      </c>
      <c r="C99" s="277">
        <v>40247417.600000001</v>
      </c>
      <c r="D99" s="49">
        <f>IFERROR(C99/$C$98,"")</f>
        <v>0.93386010825271004</v>
      </c>
      <c r="E99" s="48"/>
    </row>
    <row r="100" spans="1:7" x14ac:dyDescent="0.2">
      <c r="A100" s="51">
        <v>5110</v>
      </c>
      <c r="B100" s="48" t="s">
        <v>357</v>
      </c>
      <c r="C100" s="277">
        <v>28075487.780000001</v>
      </c>
      <c r="D100" s="49">
        <f>IFERROR(C100/$C$99,"")</f>
        <v>0.69757240226016393</v>
      </c>
      <c r="E100" s="48"/>
      <c r="G100" s="44"/>
    </row>
    <row r="101" spans="1:7" x14ac:dyDescent="0.2">
      <c r="A101" s="51">
        <v>5111</v>
      </c>
      <c r="B101" s="48" t="s">
        <v>356</v>
      </c>
      <c r="C101" s="277">
        <v>17094035.879999999</v>
      </c>
      <c r="D101" s="49">
        <f>IFERROR(C101/$C$100,"")</f>
        <v>0.60885980019115449</v>
      </c>
      <c r="E101" s="48"/>
      <c r="G101" s="44"/>
    </row>
    <row r="102" spans="1:7" x14ac:dyDescent="0.2">
      <c r="A102" s="51">
        <v>5112</v>
      </c>
      <c r="B102" s="48" t="s">
        <v>355</v>
      </c>
      <c r="C102" s="277">
        <v>0</v>
      </c>
      <c r="D102" s="49">
        <v>0</v>
      </c>
      <c r="E102" s="48"/>
    </row>
    <row r="103" spans="1:7" x14ac:dyDescent="0.2">
      <c r="A103" s="51">
        <v>5113</v>
      </c>
      <c r="B103" s="48" t="s">
        <v>354</v>
      </c>
      <c r="C103" s="277">
        <v>2852829.76</v>
      </c>
      <c r="D103" s="49">
        <f t="shared" ref="D103:D105" si="0">IFERROR(C103/$C$100,"")</f>
        <v>0.10161282975223164</v>
      </c>
      <c r="E103" s="48"/>
      <c r="G103" s="44"/>
    </row>
    <row r="104" spans="1:7" x14ac:dyDescent="0.2">
      <c r="A104" s="51">
        <v>5114</v>
      </c>
      <c r="B104" s="48" t="s">
        <v>353</v>
      </c>
      <c r="C104" s="277">
        <v>4172613.07</v>
      </c>
      <c r="D104" s="49">
        <f t="shared" si="0"/>
        <v>0.14862121373265771</v>
      </c>
      <c r="E104" s="48"/>
    </row>
    <row r="105" spans="1:7" x14ac:dyDescent="0.2">
      <c r="A105" s="51">
        <v>5115</v>
      </c>
      <c r="B105" s="48" t="s">
        <v>352</v>
      </c>
      <c r="C105" s="277">
        <v>3956009.07</v>
      </c>
      <c r="D105" s="49">
        <f t="shared" si="0"/>
        <v>0.14090615632395612</v>
      </c>
      <c r="E105" s="48"/>
    </row>
    <row r="106" spans="1:7" x14ac:dyDescent="0.2">
      <c r="A106" s="51">
        <v>5116</v>
      </c>
      <c r="B106" s="48" t="s">
        <v>351</v>
      </c>
      <c r="C106" s="277">
        <v>0</v>
      </c>
      <c r="D106" s="49">
        <v>0</v>
      </c>
      <c r="E106" s="48"/>
    </row>
    <row r="107" spans="1:7" x14ac:dyDescent="0.2">
      <c r="A107" s="51">
        <v>5120</v>
      </c>
      <c r="B107" s="48" t="s">
        <v>350</v>
      </c>
      <c r="C107" s="277">
        <v>1208783.7</v>
      </c>
      <c r="D107" s="49">
        <f>IFERROR(C107/$C$99,"")</f>
        <v>3.0033820107752698E-2</v>
      </c>
      <c r="E107" s="48"/>
    </row>
    <row r="108" spans="1:7" x14ac:dyDescent="0.2">
      <c r="A108" s="51">
        <v>5121</v>
      </c>
      <c r="B108" s="48" t="s">
        <v>349</v>
      </c>
      <c r="C108" s="277">
        <v>384115.49</v>
      </c>
      <c r="D108" s="49">
        <f>IFERROR(C108/$C$107,"")</f>
        <v>0.31777024293097267</v>
      </c>
      <c r="E108" s="48"/>
    </row>
    <row r="109" spans="1:7" x14ac:dyDescent="0.2">
      <c r="A109" s="51">
        <v>5122</v>
      </c>
      <c r="B109" s="48" t="s">
        <v>348</v>
      </c>
      <c r="C109" s="277">
        <v>450</v>
      </c>
      <c r="D109" s="49">
        <f t="shared" ref="D109:D116" si="1">IFERROR(C109/$C$107,"")</f>
        <v>3.72275039777588E-4</v>
      </c>
      <c r="E109" s="48"/>
    </row>
    <row r="110" spans="1:7" x14ac:dyDescent="0.2">
      <c r="A110" s="51">
        <v>5123</v>
      </c>
      <c r="B110" s="48" t="s">
        <v>347</v>
      </c>
      <c r="C110" s="277">
        <v>0</v>
      </c>
      <c r="D110" s="49">
        <v>0</v>
      </c>
      <c r="E110" s="48"/>
    </row>
    <row r="111" spans="1:7" x14ac:dyDescent="0.2">
      <c r="A111" s="51">
        <v>5124</v>
      </c>
      <c r="B111" s="48" t="s">
        <v>346</v>
      </c>
      <c r="C111" s="277">
        <v>128779.2</v>
      </c>
      <c r="D111" s="49">
        <f t="shared" si="1"/>
        <v>0.10653618178339103</v>
      </c>
      <c r="E111" s="48"/>
    </row>
    <row r="112" spans="1:7" x14ac:dyDescent="0.2">
      <c r="A112" s="51">
        <v>5125</v>
      </c>
      <c r="B112" s="48" t="s">
        <v>345</v>
      </c>
      <c r="C112" s="277">
        <v>35801.129999999997</v>
      </c>
      <c r="D112" s="49">
        <f t="shared" si="1"/>
        <v>2.9617482432961331E-2</v>
      </c>
      <c r="E112" s="48"/>
    </row>
    <row r="113" spans="1:5" x14ac:dyDescent="0.2">
      <c r="A113" s="51">
        <v>5126</v>
      </c>
      <c r="B113" s="48" t="s">
        <v>344</v>
      </c>
      <c r="C113" s="277">
        <v>311495.44</v>
      </c>
      <c r="D113" s="49">
        <f t="shared" si="1"/>
        <v>0.25769328292563842</v>
      </c>
      <c r="E113" s="48"/>
    </row>
    <row r="114" spans="1:5" x14ac:dyDescent="0.2">
      <c r="A114" s="51">
        <v>5127</v>
      </c>
      <c r="B114" s="48" t="s">
        <v>343</v>
      </c>
      <c r="C114" s="277">
        <v>20750</v>
      </c>
      <c r="D114" s="49">
        <f t="shared" si="1"/>
        <v>1.716601572307767E-2</v>
      </c>
      <c r="E114" s="48"/>
    </row>
    <row r="115" spans="1:5" x14ac:dyDescent="0.2">
      <c r="A115" s="51">
        <v>5128</v>
      </c>
      <c r="B115" s="48" t="s">
        <v>342</v>
      </c>
      <c r="C115" s="277">
        <v>0</v>
      </c>
      <c r="D115" s="49">
        <v>0</v>
      </c>
      <c r="E115" s="48"/>
    </row>
    <row r="116" spans="1:5" x14ac:dyDescent="0.2">
      <c r="A116" s="51">
        <v>5129</v>
      </c>
      <c r="B116" s="48" t="s">
        <v>341</v>
      </c>
      <c r="C116" s="277">
        <v>327392.44</v>
      </c>
      <c r="D116" s="49">
        <f t="shared" si="1"/>
        <v>0.27084451916418134</v>
      </c>
      <c r="E116" s="48"/>
    </row>
    <row r="117" spans="1:5" x14ac:dyDescent="0.2">
      <c r="A117" s="51">
        <v>5130</v>
      </c>
      <c r="B117" s="48" t="s">
        <v>340</v>
      </c>
      <c r="C117" s="277">
        <v>10963146.119999999</v>
      </c>
      <c r="D117" s="49">
        <f>IFERROR(C117/$C$99,"")</f>
        <v>0.27239377763208339</v>
      </c>
      <c r="E117" s="48"/>
    </row>
    <row r="118" spans="1:5" x14ac:dyDescent="0.2">
      <c r="A118" s="51">
        <v>5131</v>
      </c>
      <c r="B118" s="48" t="s">
        <v>339</v>
      </c>
      <c r="C118" s="277">
        <v>247107.52</v>
      </c>
      <c r="D118" s="49">
        <f>IFERROR(C118/$C$117,"")</f>
        <v>2.2539836402362939E-2</v>
      </c>
      <c r="E118" s="48"/>
    </row>
    <row r="119" spans="1:5" x14ac:dyDescent="0.2">
      <c r="A119" s="51">
        <v>5132</v>
      </c>
      <c r="B119" s="48" t="s">
        <v>338</v>
      </c>
      <c r="C119" s="277">
        <v>29685.55</v>
      </c>
      <c r="D119" s="49">
        <f t="shared" ref="D119:D126" si="2">IFERROR(C119/$C$117,"")</f>
        <v>2.7077583090719583E-3</v>
      </c>
      <c r="E119" s="48"/>
    </row>
    <row r="120" spans="1:5" x14ac:dyDescent="0.2">
      <c r="A120" s="51">
        <v>5133</v>
      </c>
      <c r="B120" s="48" t="s">
        <v>337</v>
      </c>
      <c r="C120" s="277">
        <v>2730411.86</v>
      </c>
      <c r="D120" s="49">
        <f t="shared" si="2"/>
        <v>0.24905367766821301</v>
      </c>
      <c r="E120" s="48"/>
    </row>
    <row r="121" spans="1:5" x14ac:dyDescent="0.2">
      <c r="A121" s="51">
        <v>5134</v>
      </c>
      <c r="B121" s="48" t="s">
        <v>336</v>
      </c>
      <c r="C121" s="277">
        <v>243272</v>
      </c>
      <c r="D121" s="49">
        <f t="shared" si="2"/>
        <v>2.2189980625743955E-2</v>
      </c>
      <c r="E121" s="48"/>
    </row>
    <row r="122" spans="1:5" x14ac:dyDescent="0.2">
      <c r="A122" s="51">
        <v>5135</v>
      </c>
      <c r="B122" s="48" t="s">
        <v>335</v>
      </c>
      <c r="C122" s="277">
        <v>179116.6</v>
      </c>
      <c r="D122" s="49">
        <f t="shared" si="2"/>
        <v>1.6338065555218561E-2</v>
      </c>
      <c r="E122" s="48"/>
    </row>
    <row r="123" spans="1:5" x14ac:dyDescent="0.2">
      <c r="A123" s="51">
        <v>5136</v>
      </c>
      <c r="B123" s="48" t="s">
        <v>334</v>
      </c>
      <c r="C123" s="277">
        <v>329203.36</v>
      </c>
      <c r="D123" s="49">
        <f t="shared" si="2"/>
        <v>3.0028183187254646E-2</v>
      </c>
      <c r="E123" s="48"/>
    </row>
    <row r="124" spans="1:5" x14ac:dyDescent="0.2">
      <c r="A124" s="51">
        <v>5137</v>
      </c>
      <c r="B124" s="48" t="s">
        <v>333</v>
      </c>
      <c r="C124" s="277">
        <v>9795.02</v>
      </c>
      <c r="D124" s="49">
        <f t="shared" si="2"/>
        <v>8.934497353940222E-4</v>
      </c>
      <c r="E124" s="48"/>
    </row>
    <row r="125" spans="1:5" x14ac:dyDescent="0.2">
      <c r="A125" s="51">
        <v>5138</v>
      </c>
      <c r="B125" s="48" t="s">
        <v>332</v>
      </c>
      <c r="C125" s="277">
        <v>6635043.2199999997</v>
      </c>
      <c r="D125" s="49">
        <f t="shared" si="2"/>
        <v>0.60521342572418435</v>
      </c>
      <c r="E125" s="48"/>
    </row>
    <row r="126" spans="1:5" x14ac:dyDescent="0.2">
      <c r="A126" s="51">
        <v>5139</v>
      </c>
      <c r="B126" s="48" t="s">
        <v>331</v>
      </c>
      <c r="C126" s="277">
        <v>559510.99</v>
      </c>
      <c r="D126" s="49">
        <f t="shared" si="2"/>
        <v>5.1035622792556565E-2</v>
      </c>
      <c r="E126" s="48"/>
    </row>
    <row r="127" spans="1:5" x14ac:dyDescent="0.2">
      <c r="A127" s="51">
        <v>5200</v>
      </c>
      <c r="B127" s="48" t="s">
        <v>330</v>
      </c>
      <c r="C127" s="277">
        <v>0</v>
      </c>
      <c r="D127" s="49">
        <v>0</v>
      </c>
      <c r="E127" s="48"/>
    </row>
    <row r="128" spans="1:5" x14ac:dyDescent="0.2">
      <c r="A128" s="51">
        <v>5210</v>
      </c>
      <c r="B128" s="48" t="s">
        <v>329</v>
      </c>
      <c r="C128" s="277">
        <v>0</v>
      </c>
      <c r="D128" s="49">
        <v>0</v>
      </c>
      <c r="E128" s="48"/>
    </row>
    <row r="129" spans="1:5" x14ac:dyDescent="0.2">
      <c r="A129" s="51">
        <v>5211</v>
      </c>
      <c r="B129" s="48" t="s">
        <v>328</v>
      </c>
      <c r="C129" s="277">
        <v>0</v>
      </c>
      <c r="D129" s="49">
        <v>0</v>
      </c>
      <c r="E129" s="48"/>
    </row>
    <row r="130" spans="1:5" x14ac:dyDescent="0.2">
      <c r="A130" s="51">
        <v>5212</v>
      </c>
      <c r="B130" s="48" t="s">
        <v>327</v>
      </c>
      <c r="C130" s="277">
        <v>0</v>
      </c>
      <c r="D130" s="49">
        <v>0</v>
      </c>
      <c r="E130" s="48"/>
    </row>
    <row r="131" spans="1:5" x14ac:dyDescent="0.2">
      <c r="A131" s="51">
        <v>5220</v>
      </c>
      <c r="B131" s="48" t="s">
        <v>326</v>
      </c>
      <c r="C131" s="277">
        <v>0</v>
      </c>
      <c r="D131" s="49">
        <v>0</v>
      </c>
      <c r="E131" s="48"/>
    </row>
    <row r="132" spans="1:5" x14ac:dyDescent="0.2">
      <c r="A132" s="51">
        <v>5221</v>
      </c>
      <c r="B132" s="48" t="s">
        <v>325</v>
      </c>
      <c r="C132" s="277">
        <v>0</v>
      </c>
      <c r="D132" s="49">
        <v>0</v>
      </c>
      <c r="E132" s="48"/>
    </row>
    <row r="133" spans="1:5" x14ac:dyDescent="0.2">
      <c r="A133" s="51">
        <v>5222</v>
      </c>
      <c r="B133" s="48" t="s">
        <v>324</v>
      </c>
      <c r="C133" s="277">
        <v>0</v>
      </c>
      <c r="D133" s="49">
        <v>0</v>
      </c>
      <c r="E133" s="48"/>
    </row>
    <row r="134" spans="1:5" x14ac:dyDescent="0.2">
      <c r="A134" s="51">
        <v>5230</v>
      </c>
      <c r="B134" s="48" t="s">
        <v>323</v>
      </c>
      <c r="C134" s="277">
        <v>0</v>
      </c>
      <c r="D134" s="49">
        <v>0</v>
      </c>
      <c r="E134" s="48"/>
    </row>
    <row r="135" spans="1:5" x14ac:dyDescent="0.2">
      <c r="A135" s="51">
        <v>5231</v>
      </c>
      <c r="B135" s="48" t="s">
        <v>322</v>
      </c>
      <c r="C135" s="277">
        <v>0</v>
      </c>
      <c r="D135" s="49">
        <v>0</v>
      </c>
      <c r="E135" s="48"/>
    </row>
    <row r="136" spans="1:5" x14ac:dyDescent="0.2">
      <c r="A136" s="51">
        <v>5232</v>
      </c>
      <c r="B136" s="48" t="s">
        <v>321</v>
      </c>
      <c r="C136" s="277">
        <v>0</v>
      </c>
      <c r="D136" s="49">
        <v>0</v>
      </c>
      <c r="E136" s="48"/>
    </row>
    <row r="137" spans="1:5" x14ac:dyDescent="0.2">
      <c r="A137" s="51">
        <v>5240</v>
      </c>
      <c r="B137" s="48" t="s">
        <v>320</v>
      </c>
      <c r="C137" s="277">
        <v>0</v>
      </c>
      <c r="D137" s="49">
        <v>0</v>
      </c>
      <c r="E137" s="48"/>
    </row>
    <row r="138" spans="1:5" x14ac:dyDescent="0.2">
      <c r="A138" s="51">
        <v>5241</v>
      </c>
      <c r="B138" s="48" t="s">
        <v>319</v>
      </c>
      <c r="C138" s="277">
        <v>0</v>
      </c>
      <c r="D138" s="49">
        <v>0</v>
      </c>
      <c r="E138" s="48"/>
    </row>
    <row r="139" spans="1:5" x14ac:dyDescent="0.2">
      <c r="A139" s="51">
        <v>5242</v>
      </c>
      <c r="B139" s="48" t="s">
        <v>318</v>
      </c>
      <c r="C139" s="277">
        <v>0</v>
      </c>
      <c r="D139" s="49">
        <v>0</v>
      </c>
      <c r="E139" s="48"/>
    </row>
    <row r="140" spans="1:5" x14ac:dyDescent="0.2">
      <c r="A140" s="51">
        <v>5243</v>
      </c>
      <c r="B140" s="48" t="s">
        <v>317</v>
      </c>
      <c r="C140" s="277">
        <v>0</v>
      </c>
      <c r="D140" s="49">
        <v>0</v>
      </c>
      <c r="E140" s="48"/>
    </row>
    <row r="141" spans="1:5" x14ac:dyDescent="0.2">
      <c r="A141" s="51">
        <v>5244</v>
      </c>
      <c r="B141" s="48" t="s">
        <v>316</v>
      </c>
      <c r="C141" s="277">
        <v>0</v>
      </c>
      <c r="D141" s="49">
        <v>0</v>
      </c>
      <c r="E141" s="48"/>
    </row>
    <row r="142" spans="1:5" x14ac:dyDescent="0.2">
      <c r="A142" s="51">
        <v>5250</v>
      </c>
      <c r="B142" s="48" t="s">
        <v>315</v>
      </c>
      <c r="C142" s="277">
        <v>0</v>
      </c>
      <c r="D142" s="49">
        <v>0</v>
      </c>
      <c r="E142" s="48"/>
    </row>
    <row r="143" spans="1:5" x14ac:dyDescent="0.2">
      <c r="A143" s="51">
        <v>5251</v>
      </c>
      <c r="B143" s="48" t="s">
        <v>314</v>
      </c>
      <c r="C143" s="277">
        <v>0</v>
      </c>
      <c r="D143" s="49">
        <v>0</v>
      </c>
      <c r="E143" s="48"/>
    </row>
    <row r="144" spans="1:5" x14ac:dyDescent="0.2">
      <c r="A144" s="51">
        <v>5252</v>
      </c>
      <c r="B144" s="48" t="s">
        <v>313</v>
      </c>
      <c r="C144" s="277">
        <v>0</v>
      </c>
      <c r="D144" s="49">
        <v>0</v>
      </c>
      <c r="E144" s="48"/>
    </row>
    <row r="145" spans="1:5" x14ac:dyDescent="0.2">
      <c r="A145" s="51">
        <v>5259</v>
      </c>
      <c r="B145" s="48" t="s">
        <v>312</v>
      </c>
      <c r="C145" s="277">
        <v>0</v>
      </c>
      <c r="D145" s="49">
        <v>0</v>
      </c>
      <c r="E145" s="48"/>
    </row>
    <row r="146" spans="1:5" x14ac:dyDescent="0.2">
      <c r="A146" s="51">
        <v>5260</v>
      </c>
      <c r="B146" s="48" t="s">
        <v>311</v>
      </c>
      <c r="C146" s="277">
        <v>0</v>
      </c>
      <c r="D146" s="49">
        <v>0</v>
      </c>
      <c r="E146" s="48"/>
    </row>
    <row r="147" spans="1:5" x14ac:dyDescent="0.2">
      <c r="A147" s="51">
        <v>5261</v>
      </c>
      <c r="B147" s="48" t="s">
        <v>310</v>
      </c>
      <c r="C147" s="277">
        <v>0</v>
      </c>
      <c r="D147" s="49">
        <v>0</v>
      </c>
      <c r="E147" s="48"/>
    </row>
    <row r="148" spans="1:5" x14ac:dyDescent="0.2">
      <c r="A148" s="51">
        <v>5262</v>
      </c>
      <c r="B148" s="48" t="s">
        <v>309</v>
      </c>
      <c r="C148" s="277">
        <v>0</v>
      </c>
      <c r="D148" s="49">
        <v>0</v>
      </c>
      <c r="E148" s="48"/>
    </row>
    <row r="149" spans="1:5" x14ac:dyDescent="0.2">
      <c r="A149" s="51">
        <v>5270</v>
      </c>
      <c r="B149" s="48" t="s">
        <v>308</v>
      </c>
      <c r="C149" s="277">
        <v>0</v>
      </c>
      <c r="D149" s="49">
        <v>0</v>
      </c>
      <c r="E149" s="48"/>
    </row>
    <row r="150" spans="1:5" x14ac:dyDescent="0.2">
      <c r="A150" s="51">
        <v>5271</v>
      </c>
      <c r="B150" s="48" t="s">
        <v>307</v>
      </c>
      <c r="C150" s="277">
        <v>0</v>
      </c>
      <c r="D150" s="49">
        <v>0</v>
      </c>
      <c r="E150" s="48"/>
    </row>
    <row r="151" spans="1:5" x14ac:dyDescent="0.2">
      <c r="A151" s="51">
        <v>5280</v>
      </c>
      <c r="B151" s="48" t="s">
        <v>306</v>
      </c>
      <c r="C151" s="277">
        <v>0</v>
      </c>
      <c r="D151" s="49">
        <v>0</v>
      </c>
      <c r="E151" s="48"/>
    </row>
    <row r="152" spans="1:5" x14ac:dyDescent="0.2">
      <c r="A152" s="51">
        <v>5281</v>
      </c>
      <c r="B152" s="48" t="s">
        <v>305</v>
      </c>
      <c r="C152" s="277">
        <v>0</v>
      </c>
      <c r="D152" s="49">
        <v>0</v>
      </c>
      <c r="E152" s="48"/>
    </row>
    <row r="153" spans="1:5" x14ac:dyDescent="0.2">
      <c r="A153" s="51">
        <v>5282</v>
      </c>
      <c r="B153" s="48" t="s">
        <v>304</v>
      </c>
      <c r="C153" s="277">
        <v>0</v>
      </c>
      <c r="D153" s="49">
        <v>0</v>
      </c>
      <c r="E153" s="48"/>
    </row>
    <row r="154" spans="1:5" x14ac:dyDescent="0.2">
      <c r="A154" s="51">
        <v>5283</v>
      </c>
      <c r="B154" s="48" t="s">
        <v>303</v>
      </c>
      <c r="C154" s="277">
        <v>0</v>
      </c>
      <c r="D154" s="49">
        <v>0</v>
      </c>
      <c r="E154" s="48"/>
    </row>
    <row r="155" spans="1:5" x14ac:dyDescent="0.2">
      <c r="A155" s="51">
        <v>5284</v>
      </c>
      <c r="B155" s="48" t="s">
        <v>302</v>
      </c>
      <c r="C155" s="277">
        <v>0</v>
      </c>
      <c r="D155" s="49">
        <v>0</v>
      </c>
      <c r="E155" s="48"/>
    </row>
    <row r="156" spans="1:5" x14ac:dyDescent="0.2">
      <c r="A156" s="51">
        <v>5285</v>
      </c>
      <c r="B156" s="48" t="s">
        <v>301</v>
      </c>
      <c r="C156" s="277">
        <v>0</v>
      </c>
      <c r="D156" s="49">
        <v>0</v>
      </c>
      <c r="E156" s="48"/>
    </row>
    <row r="157" spans="1:5" x14ac:dyDescent="0.2">
      <c r="A157" s="51">
        <v>5290</v>
      </c>
      <c r="B157" s="48" t="s">
        <v>300</v>
      </c>
      <c r="C157" s="277">
        <v>0</v>
      </c>
      <c r="D157" s="49">
        <v>0</v>
      </c>
      <c r="E157" s="48"/>
    </row>
    <row r="158" spans="1:5" x14ac:dyDescent="0.2">
      <c r="A158" s="51">
        <v>5291</v>
      </c>
      <c r="B158" s="48" t="s">
        <v>299</v>
      </c>
      <c r="C158" s="277">
        <v>0</v>
      </c>
      <c r="D158" s="49">
        <v>0</v>
      </c>
      <c r="E158" s="48"/>
    </row>
    <row r="159" spans="1:5" x14ac:dyDescent="0.2">
      <c r="A159" s="51">
        <v>5292</v>
      </c>
      <c r="B159" s="48" t="s">
        <v>298</v>
      </c>
      <c r="C159" s="277">
        <v>0</v>
      </c>
      <c r="D159" s="49">
        <v>0</v>
      </c>
      <c r="E159" s="48"/>
    </row>
    <row r="160" spans="1:5" x14ac:dyDescent="0.2">
      <c r="A160" s="51">
        <v>5300</v>
      </c>
      <c r="B160" s="48" t="s">
        <v>297</v>
      </c>
      <c r="C160" s="277">
        <v>0</v>
      </c>
      <c r="D160" s="49">
        <v>0</v>
      </c>
      <c r="E160" s="48"/>
    </row>
    <row r="161" spans="1:5" x14ac:dyDescent="0.2">
      <c r="A161" s="51">
        <v>5310</v>
      </c>
      <c r="B161" s="48" t="s">
        <v>296</v>
      </c>
      <c r="C161" s="277">
        <v>0</v>
      </c>
      <c r="D161" s="49">
        <v>0</v>
      </c>
      <c r="E161" s="48"/>
    </row>
    <row r="162" spans="1:5" x14ac:dyDescent="0.2">
      <c r="A162" s="51">
        <v>5311</v>
      </c>
      <c r="B162" s="48" t="s">
        <v>295</v>
      </c>
      <c r="C162" s="277">
        <v>0</v>
      </c>
      <c r="D162" s="49">
        <v>0</v>
      </c>
      <c r="E162" s="48"/>
    </row>
    <row r="163" spans="1:5" x14ac:dyDescent="0.2">
      <c r="A163" s="51">
        <v>5312</v>
      </c>
      <c r="B163" s="48" t="s">
        <v>294</v>
      </c>
      <c r="C163" s="277">
        <v>0</v>
      </c>
      <c r="D163" s="49">
        <v>0</v>
      </c>
      <c r="E163" s="48"/>
    </row>
    <row r="164" spans="1:5" x14ac:dyDescent="0.2">
      <c r="A164" s="51">
        <v>5320</v>
      </c>
      <c r="B164" s="48" t="s">
        <v>293</v>
      </c>
      <c r="C164" s="277">
        <v>0</v>
      </c>
      <c r="D164" s="49">
        <v>0</v>
      </c>
      <c r="E164" s="48"/>
    </row>
    <row r="165" spans="1:5" x14ac:dyDescent="0.2">
      <c r="A165" s="51">
        <v>5321</v>
      </c>
      <c r="B165" s="48" t="s">
        <v>292</v>
      </c>
      <c r="C165" s="277">
        <v>0</v>
      </c>
      <c r="D165" s="49">
        <v>0</v>
      </c>
      <c r="E165" s="48"/>
    </row>
    <row r="166" spans="1:5" x14ac:dyDescent="0.2">
      <c r="A166" s="51">
        <v>5322</v>
      </c>
      <c r="B166" s="48" t="s">
        <v>291</v>
      </c>
      <c r="C166" s="277">
        <v>0</v>
      </c>
      <c r="D166" s="49">
        <v>0</v>
      </c>
      <c r="E166" s="48"/>
    </row>
    <row r="167" spans="1:5" x14ac:dyDescent="0.2">
      <c r="A167" s="51">
        <v>5330</v>
      </c>
      <c r="B167" s="48" t="s">
        <v>290</v>
      </c>
      <c r="C167" s="277">
        <v>0</v>
      </c>
      <c r="D167" s="49">
        <v>0</v>
      </c>
      <c r="E167" s="48"/>
    </row>
    <row r="168" spans="1:5" x14ac:dyDescent="0.2">
      <c r="A168" s="51">
        <v>5331</v>
      </c>
      <c r="B168" s="48" t="s">
        <v>289</v>
      </c>
      <c r="C168" s="277">
        <v>0</v>
      </c>
      <c r="D168" s="49">
        <v>0</v>
      </c>
      <c r="E168" s="48"/>
    </row>
    <row r="169" spans="1:5" x14ac:dyDescent="0.2">
      <c r="A169" s="51">
        <v>5332</v>
      </c>
      <c r="B169" s="48" t="s">
        <v>288</v>
      </c>
      <c r="C169" s="277">
        <v>0</v>
      </c>
      <c r="D169" s="49">
        <v>0</v>
      </c>
      <c r="E169" s="48"/>
    </row>
    <row r="170" spans="1:5" x14ac:dyDescent="0.2">
      <c r="A170" s="51">
        <v>5400</v>
      </c>
      <c r="B170" s="48" t="s">
        <v>287</v>
      </c>
      <c r="C170" s="277">
        <v>0</v>
      </c>
      <c r="D170" s="49">
        <v>0</v>
      </c>
      <c r="E170" s="48"/>
    </row>
    <row r="171" spans="1:5" x14ac:dyDescent="0.2">
      <c r="A171" s="51">
        <v>5410</v>
      </c>
      <c r="B171" s="48" t="s">
        <v>286</v>
      </c>
      <c r="C171" s="277">
        <v>0</v>
      </c>
      <c r="D171" s="49">
        <v>0</v>
      </c>
      <c r="E171" s="48"/>
    </row>
    <row r="172" spans="1:5" x14ac:dyDescent="0.2">
      <c r="A172" s="51">
        <v>5411</v>
      </c>
      <c r="B172" s="48" t="s">
        <v>285</v>
      </c>
      <c r="C172" s="277">
        <v>0</v>
      </c>
      <c r="D172" s="49">
        <v>0</v>
      </c>
      <c r="E172" s="48"/>
    </row>
    <row r="173" spans="1:5" x14ac:dyDescent="0.2">
      <c r="A173" s="51">
        <v>5412</v>
      </c>
      <c r="B173" s="48" t="s">
        <v>284</v>
      </c>
      <c r="C173" s="277">
        <v>0</v>
      </c>
      <c r="D173" s="49">
        <v>0</v>
      </c>
      <c r="E173" s="48"/>
    </row>
    <row r="174" spans="1:5" x14ac:dyDescent="0.2">
      <c r="A174" s="51">
        <v>5420</v>
      </c>
      <c r="B174" s="48" t="s">
        <v>283</v>
      </c>
      <c r="C174" s="277">
        <v>0</v>
      </c>
      <c r="D174" s="49">
        <v>0</v>
      </c>
      <c r="E174" s="48"/>
    </row>
    <row r="175" spans="1:5" x14ac:dyDescent="0.2">
      <c r="A175" s="51">
        <v>5421</v>
      </c>
      <c r="B175" s="48" t="s">
        <v>282</v>
      </c>
      <c r="C175" s="277">
        <v>0</v>
      </c>
      <c r="D175" s="49">
        <v>0</v>
      </c>
      <c r="E175" s="48"/>
    </row>
    <row r="176" spans="1:5" x14ac:dyDescent="0.2">
      <c r="A176" s="51">
        <v>5422</v>
      </c>
      <c r="B176" s="48" t="s">
        <v>281</v>
      </c>
      <c r="C176" s="277">
        <v>0</v>
      </c>
      <c r="D176" s="49">
        <v>0</v>
      </c>
      <c r="E176" s="48"/>
    </row>
    <row r="177" spans="1:5" x14ac:dyDescent="0.2">
      <c r="A177" s="51">
        <v>5430</v>
      </c>
      <c r="B177" s="48" t="s">
        <v>280</v>
      </c>
      <c r="C177" s="277">
        <v>0</v>
      </c>
      <c r="D177" s="49">
        <v>0</v>
      </c>
      <c r="E177" s="48"/>
    </row>
    <row r="178" spans="1:5" x14ac:dyDescent="0.2">
      <c r="A178" s="51">
        <v>5431</v>
      </c>
      <c r="B178" s="48" t="s">
        <v>279</v>
      </c>
      <c r="C178" s="277">
        <v>0</v>
      </c>
      <c r="D178" s="49">
        <v>0</v>
      </c>
      <c r="E178" s="48"/>
    </row>
    <row r="179" spans="1:5" x14ac:dyDescent="0.2">
      <c r="A179" s="51">
        <v>5432</v>
      </c>
      <c r="B179" s="48" t="s">
        <v>278</v>
      </c>
      <c r="C179" s="277">
        <v>0</v>
      </c>
      <c r="D179" s="49">
        <v>0</v>
      </c>
      <c r="E179" s="48"/>
    </row>
    <row r="180" spans="1:5" x14ac:dyDescent="0.2">
      <c r="A180" s="51">
        <v>5440</v>
      </c>
      <c r="B180" s="48" t="s">
        <v>277</v>
      </c>
      <c r="C180" s="277">
        <v>0</v>
      </c>
      <c r="D180" s="49">
        <v>0</v>
      </c>
      <c r="E180" s="48"/>
    </row>
    <row r="181" spans="1:5" x14ac:dyDescent="0.2">
      <c r="A181" s="51">
        <v>5441</v>
      </c>
      <c r="B181" s="48" t="s">
        <v>277</v>
      </c>
      <c r="C181" s="277">
        <v>0</v>
      </c>
      <c r="D181" s="49">
        <v>0</v>
      </c>
      <c r="E181" s="48"/>
    </row>
    <row r="182" spans="1:5" x14ac:dyDescent="0.2">
      <c r="A182" s="51">
        <v>5450</v>
      </c>
      <c r="B182" s="48" t="s">
        <v>276</v>
      </c>
      <c r="C182" s="277">
        <v>0</v>
      </c>
      <c r="D182" s="49">
        <v>0</v>
      </c>
      <c r="E182" s="48"/>
    </row>
    <row r="183" spans="1:5" x14ac:dyDescent="0.2">
      <c r="A183" s="51">
        <v>5451</v>
      </c>
      <c r="B183" s="48" t="s">
        <v>275</v>
      </c>
      <c r="C183" s="277">
        <v>0</v>
      </c>
      <c r="D183" s="49">
        <v>0</v>
      </c>
      <c r="E183" s="48"/>
    </row>
    <row r="184" spans="1:5" x14ac:dyDescent="0.2">
      <c r="A184" s="51">
        <v>5452</v>
      </c>
      <c r="B184" s="48" t="s">
        <v>274</v>
      </c>
      <c r="C184" s="277">
        <v>0</v>
      </c>
      <c r="D184" s="49">
        <v>0</v>
      </c>
      <c r="E184" s="48"/>
    </row>
    <row r="185" spans="1:5" x14ac:dyDescent="0.2">
      <c r="A185" s="51">
        <v>5500</v>
      </c>
      <c r="B185" s="48" t="s">
        <v>273</v>
      </c>
      <c r="C185" s="277">
        <v>2850491.01</v>
      </c>
      <c r="D185" s="49">
        <f>IFERROR(C185/$C$98,"")</f>
        <v>6.6139891747290055E-2</v>
      </c>
      <c r="E185" s="48"/>
    </row>
    <row r="186" spans="1:5" x14ac:dyDescent="0.2">
      <c r="A186" s="51">
        <v>5510</v>
      </c>
      <c r="B186" s="48" t="s">
        <v>272</v>
      </c>
      <c r="C186" s="277">
        <v>2850491.01</v>
      </c>
      <c r="D186" s="49">
        <f>IFERROR(C186/$C$185,"")</f>
        <v>1</v>
      </c>
      <c r="E186" s="48"/>
    </row>
    <row r="187" spans="1:5" x14ac:dyDescent="0.2">
      <c r="A187" s="51">
        <v>5511</v>
      </c>
      <c r="B187" s="48" t="s">
        <v>271</v>
      </c>
      <c r="C187" s="277">
        <v>0</v>
      </c>
      <c r="D187" s="49">
        <v>0</v>
      </c>
      <c r="E187" s="48"/>
    </row>
    <row r="188" spans="1:5" x14ac:dyDescent="0.2">
      <c r="A188" s="51">
        <v>5512</v>
      </c>
      <c r="B188" s="48" t="s">
        <v>270</v>
      </c>
      <c r="C188" s="277">
        <v>0</v>
      </c>
      <c r="D188" s="49">
        <v>0</v>
      </c>
      <c r="E188" s="48"/>
    </row>
    <row r="189" spans="1:5" x14ac:dyDescent="0.2">
      <c r="A189" s="51">
        <v>5513</v>
      </c>
      <c r="B189" s="48" t="s">
        <v>269</v>
      </c>
      <c r="C189" s="277">
        <v>0</v>
      </c>
      <c r="D189" s="49">
        <v>0</v>
      </c>
      <c r="E189" s="48"/>
    </row>
    <row r="190" spans="1:5" x14ac:dyDescent="0.2">
      <c r="A190" s="51">
        <v>5514</v>
      </c>
      <c r="B190" s="48" t="s">
        <v>268</v>
      </c>
      <c r="C190" s="277">
        <v>0</v>
      </c>
      <c r="D190" s="49">
        <v>0</v>
      </c>
      <c r="E190" s="48"/>
    </row>
    <row r="191" spans="1:5" x14ac:dyDescent="0.2">
      <c r="A191" s="51">
        <v>5515</v>
      </c>
      <c r="B191" s="48" t="s">
        <v>267</v>
      </c>
      <c r="C191" s="277">
        <v>1405289.4</v>
      </c>
      <c r="D191" s="49">
        <f>IFERROR(C191/$C$186,"")</f>
        <v>0.49299906404546073</v>
      </c>
      <c r="E191" s="48"/>
    </row>
    <row r="192" spans="1:5" x14ac:dyDescent="0.2">
      <c r="A192" s="51">
        <v>5516</v>
      </c>
      <c r="B192" s="48" t="s">
        <v>266</v>
      </c>
      <c r="C192" s="277">
        <v>0</v>
      </c>
      <c r="D192" s="49">
        <v>0</v>
      </c>
      <c r="E192" s="48"/>
    </row>
    <row r="193" spans="1:5" x14ac:dyDescent="0.2">
      <c r="A193" s="51">
        <v>5517</v>
      </c>
      <c r="B193" s="48" t="s">
        <v>265</v>
      </c>
      <c r="C193" s="277">
        <v>1445201.61</v>
      </c>
      <c r="D193" s="49">
        <f>IFERROR(C193/$C$186,"")</f>
        <v>0.50700093595453932</v>
      </c>
      <c r="E193" s="48"/>
    </row>
    <row r="194" spans="1:5" x14ac:dyDescent="0.2">
      <c r="A194" s="51">
        <v>5518</v>
      </c>
      <c r="B194" s="48" t="s">
        <v>264</v>
      </c>
      <c r="C194" s="277">
        <v>0</v>
      </c>
      <c r="D194" s="49">
        <v>0</v>
      </c>
      <c r="E194" s="48"/>
    </row>
    <row r="195" spans="1:5" x14ac:dyDescent="0.2">
      <c r="A195" s="51">
        <v>5520</v>
      </c>
      <c r="B195" s="48" t="s">
        <v>263</v>
      </c>
      <c r="C195" s="277">
        <v>0</v>
      </c>
      <c r="D195" s="49">
        <v>0</v>
      </c>
      <c r="E195" s="48"/>
    </row>
    <row r="196" spans="1:5" x14ac:dyDescent="0.2">
      <c r="A196" s="51">
        <v>5521</v>
      </c>
      <c r="B196" s="48" t="s">
        <v>262</v>
      </c>
      <c r="C196" s="277">
        <v>0</v>
      </c>
      <c r="D196" s="49">
        <v>0</v>
      </c>
      <c r="E196" s="48"/>
    </row>
    <row r="197" spans="1:5" x14ac:dyDescent="0.2">
      <c r="A197" s="51">
        <v>5522</v>
      </c>
      <c r="B197" s="48" t="s">
        <v>261</v>
      </c>
      <c r="C197" s="277">
        <v>0</v>
      </c>
      <c r="D197" s="49">
        <v>0</v>
      </c>
      <c r="E197" s="48"/>
    </row>
    <row r="198" spans="1:5" x14ac:dyDescent="0.2">
      <c r="A198" s="51">
        <v>5530</v>
      </c>
      <c r="B198" s="48" t="s">
        <v>260</v>
      </c>
      <c r="C198" s="277">
        <v>0</v>
      </c>
      <c r="D198" s="49">
        <v>0</v>
      </c>
      <c r="E198" s="48"/>
    </row>
    <row r="199" spans="1:5" x14ac:dyDescent="0.2">
      <c r="A199" s="51">
        <v>5531</v>
      </c>
      <c r="B199" s="48" t="s">
        <v>259</v>
      </c>
      <c r="C199" s="277">
        <v>0</v>
      </c>
      <c r="D199" s="49">
        <v>0</v>
      </c>
      <c r="E199" s="48"/>
    </row>
    <row r="200" spans="1:5" x14ac:dyDescent="0.2">
      <c r="A200" s="51">
        <v>5532</v>
      </c>
      <c r="B200" s="48" t="s">
        <v>258</v>
      </c>
      <c r="C200" s="277">
        <v>0</v>
      </c>
      <c r="D200" s="49">
        <v>0</v>
      </c>
      <c r="E200" s="48"/>
    </row>
    <row r="201" spans="1:5" x14ac:dyDescent="0.2">
      <c r="A201" s="51">
        <v>5533</v>
      </c>
      <c r="B201" s="48" t="s">
        <v>257</v>
      </c>
      <c r="C201" s="277">
        <v>0</v>
      </c>
      <c r="D201" s="49">
        <v>0</v>
      </c>
      <c r="E201" s="48"/>
    </row>
    <row r="202" spans="1:5" x14ac:dyDescent="0.2">
      <c r="A202" s="51">
        <v>5534</v>
      </c>
      <c r="B202" s="48" t="s">
        <v>256</v>
      </c>
      <c r="C202" s="277">
        <v>0</v>
      </c>
      <c r="D202" s="49">
        <v>0</v>
      </c>
      <c r="E202" s="48"/>
    </row>
    <row r="203" spans="1:5" x14ac:dyDescent="0.2">
      <c r="A203" s="51">
        <v>5535</v>
      </c>
      <c r="B203" s="48" t="s">
        <v>255</v>
      </c>
      <c r="C203" s="277">
        <v>0</v>
      </c>
      <c r="D203" s="49">
        <v>0</v>
      </c>
      <c r="E203" s="48"/>
    </row>
    <row r="204" spans="1:5" x14ac:dyDescent="0.2">
      <c r="A204" s="51">
        <v>5540</v>
      </c>
      <c r="B204" s="48" t="s">
        <v>254</v>
      </c>
      <c r="C204" s="277">
        <v>0</v>
      </c>
      <c r="D204" s="49">
        <v>0</v>
      </c>
      <c r="E204" s="48"/>
    </row>
    <row r="205" spans="1:5" x14ac:dyDescent="0.2">
      <c r="A205" s="51">
        <v>5541</v>
      </c>
      <c r="B205" s="48" t="s">
        <v>254</v>
      </c>
      <c r="C205" s="277">
        <v>0</v>
      </c>
      <c r="D205" s="49">
        <v>0</v>
      </c>
      <c r="E205" s="48"/>
    </row>
    <row r="206" spans="1:5" x14ac:dyDescent="0.2">
      <c r="A206" s="51">
        <v>5550</v>
      </c>
      <c r="B206" s="48" t="s">
        <v>253</v>
      </c>
      <c r="C206" s="277">
        <v>0</v>
      </c>
      <c r="D206" s="49">
        <v>0</v>
      </c>
      <c r="E206" s="48"/>
    </row>
    <row r="207" spans="1:5" x14ac:dyDescent="0.2">
      <c r="A207" s="51">
        <v>5551</v>
      </c>
      <c r="B207" s="48" t="s">
        <v>253</v>
      </c>
      <c r="C207" s="277">
        <v>0</v>
      </c>
      <c r="D207" s="49">
        <v>0</v>
      </c>
      <c r="E207" s="48"/>
    </row>
    <row r="208" spans="1:5" x14ac:dyDescent="0.2">
      <c r="A208" s="51">
        <v>5590</v>
      </c>
      <c r="B208" s="48" t="s">
        <v>252</v>
      </c>
      <c r="C208" s="277">
        <v>0</v>
      </c>
      <c r="D208" s="49">
        <v>0</v>
      </c>
      <c r="E208" s="48"/>
    </row>
    <row r="209" spans="1:5" x14ac:dyDescent="0.2">
      <c r="A209" s="51">
        <v>5591</v>
      </c>
      <c r="B209" s="48" t="s">
        <v>251</v>
      </c>
      <c r="C209" s="277">
        <v>0</v>
      </c>
      <c r="D209" s="49">
        <v>0</v>
      </c>
      <c r="E209" s="48"/>
    </row>
    <row r="210" spans="1:5" x14ac:dyDescent="0.2">
      <c r="A210" s="51">
        <v>5592</v>
      </c>
      <c r="B210" s="48" t="s">
        <v>250</v>
      </c>
      <c r="C210" s="277">
        <v>0</v>
      </c>
      <c r="D210" s="49">
        <v>0</v>
      </c>
      <c r="E210" s="48"/>
    </row>
    <row r="211" spans="1:5" x14ac:dyDescent="0.2">
      <c r="A211" s="51">
        <v>5593</v>
      </c>
      <c r="B211" s="48" t="s">
        <v>249</v>
      </c>
      <c r="C211" s="277">
        <v>0</v>
      </c>
      <c r="D211" s="49">
        <v>0</v>
      </c>
      <c r="E211" s="48"/>
    </row>
    <row r="212" spans="1:5" x14ac:dyDescent="0.2">
      <c r="A212" s="51">
        <v>5594</v>
      </c>
      <c r="B212" s="48" t="s">
        <v>248</v>
      </c>
      <c r="C212" s="277">
        <v>0</v>
      </c>
      <c r="D212" s="49">
        <v>0</v>
      </c>
      <c r="E212" s="48"/>
    </row>
    <row r="213" spans="1:5" x14ac:dyDescent="0.2">
      <c r="A213" s="51">
        <v>5595</v>
      </c>
      <c r="B213" s="48" t="s">
        <v>247</v>
      </c>
      <c r="C213" s="277">
        <v>0</v>
      </c>
      <c r="D213" s="49">
        <v>0</v>
      </c>
      <c r="E213" s="48"/>
    </row>
    <row r="214" spans="1:5" x14ac:dyDescent="0.2">
      <c r="A214" s="51">
        <v>5596</v>
      </c>
      <c r="B214" s="48" t="s">
        <v>246</v>
      </c>
      <c r="C214" s="277">
        <v>0</v>
      </c>
      <c r="D214" s="49">
        <v>0</v>
      </c>
      <c r="E214" s="48"/>
    </row>
    <row r="215" spans="1:5" x14ac:dyDescent="0.2">
      <c r="A215" s="51">
        <v>5597</v>
      </c>
      <c r="B215" s="48" t="s">
        <v>245</v>
      </c>
      <c r="C215" s="277">
        <v>0</v>
      </c>
      <c r="D215" s="49">
        <v>0</v>
      </c>
      <c r="E215" s="48"/>
    </row>
    <row r="216" spans="1:5" x14ac:dyDescent="0.2">
      <c r="A216" s="51">
        <v>5598</v>
      </c>
      <c r="B216" s="48" t="s">
        <v>244</v>
      </c>
      <c r="C216" s="277">
        <v>0</v>
      </c>
      <c r="D216" s="49">
        <v>0</v>
      </c>
      <c r="E216" s="48"/>
    </row>
    <row r="217" spans="1:5" x14ac:dyDescent="0.2">
      <c r="A217" s="51">
        <v>5599</v>
      </c>
      <c r="B217" s="48" t="s">
        <v>243</v>
      </c>
      <c r="C217" s="277">
        <v>0</v>
      </c>
      <c r="D217" s="49">
        <v>0</v>
      </c>
      <c r="E217" s="48"/>
    </row>
    <row r="218" spans="1:5" x14ac:dyDescent="0.2">
      <c r="A218" s="51">
        <v>5600</v>
      </c>
      <c r="B218" s="48" t="s">
        <v>242</v>
      </c>
      <c r="C218" s="277">
        <v>0</v>
      </c>
      <c r="D218" s="49">
        <v>0</v>
      </c>
      <c r="E218" s="48"/>
    </row>
    <row r="219" spans="1:5" x14ac:dyDescent="0.2">
      <c r="A219" s="51">
        <v>5610</v>
      </c>
      <c r="B219" s="48" t="s">
        <v>241</v>
      </c>
      <c r="C219" s="277">
        <v>0</v>
      </c>
      <c r="D219" s="49">
        <v>0</v>
      </c>
      <c r="E219" s="48"/>
    </row>
    <row r="220" spans="1:5" x14ac:dyDescent="0.2">
      <c r="A220" s="51">
        <v>5611</v>
      </c>
      <c r="B220" s="48" t="s">
        <v>240</v>
      </c>
      <c r="C220" s="277">
        <v>0</v>
      </c>
      <c r="D220" s="49">
        <v>0</v>
      </c>
      <c r="E220" s="48"/>
    </row>
    <row r="222" spans="1:5" x14ac:dyDescent="0.2">
      <c r="B222" s="41" t="s">
        <v>239</v>
      </c>
    </row>
  </sheetData>
  <sheetProtection formatCells="0" formatColumns="0" formatRows="0" insertColumns="0" insertRows="0" insertHyperlinks="0" deleteColumns="0" deleteRows="0" sort="0" autoFilter="0" pivotTables="0"/>
  <autoFilter ref="A97:G220"/>
  <mergeCells count="3">
    <mergeCell ref="A1:C1"/>
    <mergeCell ref="A2:C2"/>
    <mergeCell ref="A3:C3"/>
  </mergeCells>
  <pageMargins left="0.7" right="0.7" top="0.75" bottom="0.75" header="0.3" footer="0.3"/>
  <pageSetup scale="65"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0"/>
  <sheetViews>
    <sheetView showGridLines="0" zoomScaleNormal="100" zoomScaleSheetLayoutView="100" workbookViewId="0">
      <selection activeCell="D29" sqref="D29"/>
    </sheetView>
  </sheetViews>
  <sheetFormatPr baseColWidth="10" defaultColWidth="9.140625" defaultRowHeight="11.25" x14ac:dyDescent="0.2"/>
  <cols>
    <col min="1" max="1" width="10" style="60" customWidth="1"/>
    <col min="2" max="2" width="63.42578125" style="60" bestFit="1" customWidth="1"/>
    <col min="3" max="3" width="15.28515625" style="60" bestFit="1" customWidth="1"/>
    <col min="4" max="4" width="16.42578125" style="60" bestFit="1" customWidth="1"/>
    <col min="5" max="5" width="19.140625" style="60" customWidth="1"/>
    <col min="6" max="6" width="9.140625" style="60"/>
    <col min="7" max="7" width="22.140625" style="60" bestFit="1" customWidth="1"/>
    <col min="8" max="16384" width="9.140625" style="60"/>
  </cols>
  <sheetData>
    <row r="1" spans="1:5" s="66" customFormat="1" ht="18.95" customHeight="1" x14ac:dyDescent="0.25">
      <c r="A1" s="358" t="s">
        <v>605</v>
      </c>
      <c r="B1" s="358"/>
      <c r="C1" s="358"/>
      <c r="D1" s="58" t="s">
        <v>97</v>
      </c>
      <c r="E1" s="59">
        <v>2021</v>
      </c>
    </row>
    <row r="2" spans="1:5" s="66" customFormat="1" ht="18.95" customHeight="1" x14ac:dyDescent="0.25">
      <c r="A2" s="358" t="s">
        <v>458</v>
      </c>
      <c r="B2" s="358"/>
      <c r="C2" s="358"/>
      <c r="D2" s="58" t="s">
        <v>99</v>
      </c>
      <c r="E2" s="59" t="s">
        <v>603</v>
      </c>
    </row>
    <row r="3" spans="1:5" s="66" customFormat="1" ht="18.95" customHeight="1" x14ac:dyDescent="0.25">
      <c r="A3" s="358" t="s">
        <v>606</v>
      </c>
      <c r="B3" s="358"/>
      <c r="C3" s="358"/>
      <c r="D3" s="58" t="s">
        <v>100</v>
      </c>
      <c r="E3" s="59">
        <v>4</v>
      </c>
    </row>
    <row r="4" spans="1:5" x14ac:dyDescent="0.2">
      <c r="A4" s="61" t="s">
        <v>101</v>
      </c>
      <c r="B4" s="62"/>
      <c r="C4" s="62"/>
      <c r="D4" s="62"/>
      <c r="E4" s="62"/>
    </row>
    <row r="5" spans="1:5" x14ac:dyDescent="0.2">
      <c r="E5" s="131"/>
    </row>
    <row r="6" spans="1:5" x14ac:dyDescent="0.2">
      <c r="A6" s="62" t="s">
        <v>459</v>
      </c>
      <c r="B6" s="62"/>
      <c r="C6" s="62"/>
      <c r="D6" s="62"/>
      <c r="E6" s="131"/>
    </row>
    <row r="7" spans="1:5" x14ac:dyDescent="0.2">
      <c r="A7" s="63" t="s">
        <v>103</v>
      </c>
      <c r="B7" s="63" t="s">
        <v>460</v>
      </c>
      <c r="C7" s="67" t="s">
        <v>609</v>
      </c>
      <c r="D7" s="67" t="s">
        <v>610</v>
      </c>
      <c r="E7" s="131"/>
    </row>
    <row r="8" spans="1:5" x14ac:dyDescent="0.2">
      <c r="A8" s="64">
        <v>1111</v>
      </c>
      <c r="B8" s="60" t="s">
        <v>461</v>
      </c>
      <c r="C8" s="287">
        <v>24000</v>
      </c>
      <c r="D8" s="234">
        <v>24500</v>
      </c>
      <c r="E8" s="131"/>
    </row>
    <row r="9" spans="1:5" x14ac:dyDescent="0.2">
      <c r="A9" s="64">
        <v>1112</v>
      </c>
      <c r="B9" s="60" t="s">
        <v>462</v>
      </c>
      <c r="C9" s="234">
        <v>3895243.89</v>
      </c>
      <c r="D9" s="234">
        <v>2759102.14</v>
      </c>
      <c r="E9" s="131"/>
    </row>
    <row r="10" spans="1:5" x14ac:dyDescent="0.2">
      <c r="A10" s="64">
        <v>1113</v>
      </c>
      <c r="B10" s="60" t="s">
        <v>463</v>
      </c>
      <c r="C10" s="234">
        <v>0</v>
      </c>
      <c r="D10" s="234">
        <v>0</v>
      </c>
      <c r="E10" s="131"/>
    </row>
    <row r="11" spans="1:5" x14ac:dyDescent="0.2">
      <c r="A11" s="64">
        <v>1114</v>
      </c>
      <c r="B11" s="60" t="s">
        <v>107</v>
      </c>
      <c r="C11" s="234">
        <v>9467238.3800000008</v>
      </c>
      <c r="D11" s="234">
        <v>7849399.4199999999</v>
      </c>
      <c r="E11" s="131"/>
    </row>
    <row r="12" spans="1:5" x14ac:dyDescent="0.2">
      <c r="A12" s="64">
        <v>1115</v>
      </c>
      <c r="B12" s="60" t="s">
        <v>108</v>
      </c>
      <c r="C12" s="234">
        <v>0</v>
      </c>
      <c r="D12" s="234">
        <v>0</v>
      </c>
      <c r="E12" s="131"/>
    </row>
    <row r="13" spans="1:5" x14ac:dyDescent="0.2">
      <c r="A13" s="64">
        <v>1116</v>
      </c>
      <c r="B13" s="60" t="s">
        <v>464</v>
      </c>
      <c r="C13" s="234">
        <v>13226</v>
      </c>
      <c r="D13" s="234">
        <v>13226</v>
      </c>
      <c r="E13" s="131"/>
    </row>
    <row r="14" spans="1:5" x14ac:dyDescent="0.2">
      <c r="A14" s="64">
        <v>1119</v>
      </c>
      <c r="B14" s="60" t="s">
        <v>465</v>
      </c>
      <c r="C14" s="234">
        <v>0</v>
      </c>
      <c r="D14" s="234">
        <v>0</v>
      </c>
      <c r="E14" s="131"/>
    </row>
    <row r="15" spans="1:5" x14ac:dyDescent="0.2">
      <c r="A15" s="68">
        <v>1110</v>
      </c>
      <c r="B15" s="69" t="s">
        <v>466</v>
      </c>
      <c r="C15" s="233">
        <v>13399708.27</v>
      </c>
      <c r="D15" s="233">
        <v>10646227.560000001</v>
      </c>
      <c r="E15" s="131"/>
    </row>
    <row r="16" spans="1:5" x14ac:dyDescent="0.2">
      <c r="E16" s="131"/>
    </row>
    <row r="17" spans="1:5" x14ac:dyDescent="0.2">
      <c r="E17" s="131"/>
    </row>
    <row r="18" spans="1:5" x14ac:dyDescent="0.2">
      <c r="A18" s="62" t="s">
        <v>467</v>
      </c>
      <c r="B18" s="62"/>
      <c r="C18" s="62"/>
      <c r="D18" s="62"/>
      <c r="E18" s="131"/>
    </row>
    <row r="19" spans="1:5" x14ac:dyDescent="0.2">
      <c r="A19" s="63" t="s">
        <v>103</v>
      </c>
      <c r="B19" s="63" t="s">
        <v>460</v>
      </c>
      <c r="C19" s="67" t="s">
        <v>611</v>
      </c>
      <c r="D19" s="67" t="s">
        <v>469</v>
      </c>
      <c r="E19" s="131"/>
    </row>
    <row r="20" spans="1:5" x14ac:dyDescent="0.2">
      <c r="A20" s="68">
        <v>1230</v>
      </c>
      <c r="B20" s="70" t="s">
        <v>156</v>
      </c>
      <c r="C20" s="233">
        <v>0</v>
      </c>
      <c r="D20" s="233">
        <v>0</v>
      </c>
      <c r="E20" s="131"/>
    </row>
    <row r="21" spans="1:5" x14ac:dyDescent="0.2">
      <c r="A21" s="64">
        <v>1231</v>
      </c>
      <c r="B21" s="60" t="s">
        <v>157</v>
      </c>
      <c r="C21" s="234">
        <v>0</v>
      </c>
      <c r="D21" s="234">
        <v>0</v>
      </c>
      <c r="E21" s="131"/>
    </row>
    <row r="22" spans="1:5" x14ac:dyDescent="0.2">
      <c r="A22" s="64">
        <v>1232</v>
      </c>
      <c r="B22" s="60" t="s">
        <v>158</v>
      </c>
      <c r="C22" s="234">
        <v>0</v>
      </c>
      <c r="D22" s="234">
        <v>0</v>
      </c>
      <c r="E22" s="131"/>
    </row>
    <row r="23" spans="1:5" x14ac:dyDescent="0.2">
      <c r="A23" s="64">
        <v>1233</v>
      </c>
      <c r="B23" s="60" t="s">
        <v>159</v>
      </c>
      <c r="C23" s="234">
        <v>0</v>
      </c>
      <c r="D23" s="234">
        <v>0</v>
      </c>
      <c r="E23" s="131"/>
    </row>
    <row r="24" spans="1:5" x14ac:dyDescent="0.2">
      <c r="A24" s="64">
        <v>1234</v>
      </c>
      <c r="B24" s="60" t="s">
        <v>160</v>
      </c>
      <c r="C24" s="234">
        <v>0</v>
      </c>
      <c r="D24" s="234">
        <v>0</v>
      </c>
      <c r="E24" s="131"/>
    </row>
    <row r="25" spans="1:5" x14ac:dyDescent="0.2">
      <c r="A25" s="64">
        <v>1235</v>
      </c>
      <c r="B25" s="60" t="s">
        <v>161</v>
      </c>
      <c r="C25" s="234">
        <v>0</v>
      </c>
      <c r="D25" s="234">
        <v>0</v>
      </c>
      <c r="E25" s="131"/>
    </row>
    <row r="26" spans="1:5" x14ac:dyDescent="0.2">
      <c r="A26" s="64">
        <v>1236</v>
      </c>
      <c r="B26" s="60" t="s">
        <v>162</v>
      </c>
      <c r="C26" s="277">
        <v>0</v>
      </c>
      <c r="D26" s="277">
        <v>0</v>
      </c>
      <c r="E26" s="131"/>
    </row>
    <row r="27" spans="1:5" x14ac:dyDescent="0.2">
      <c r="A27" s="64">
        <v>1239</v>
      </c>
      <c r="B27" s="60" t="s">
        <v>163</v>
      </c>
      <c r="C27" s="277">
        <v>0</v>
      </c>
      <c r="D27" s="277">
        <v>0</v>
      </c>
      <c r="E27" s="131"/>
    </row>
    <row r="28" spans="1:5" x14ac:dyDescent="0.2">
      <c r="A28" s="68">
        <v>1240</v>
      </c>
      <c r="B28" s="70" t="s">
        <v>164</v>
      </c>
      <c r="C28" s="278">
        <f>SUM(C29:C36)</f>
        <v>27468712.869999997</v>
      </c>
      <c r="D28" s="278">
        <f>SUM(D29:D36)</f>
        <v>2191967.0699999998</v>
      </c>
      <c r="E28" s="131"/>
    </row>
    <row r="29" spans="1:5" x14ac:dyDescent="0.2">
      <c r="A29" s="64">
        <v>1241</v>
      </c>
      <c r="B29" s="60" t="s">
        <v>165</v>
      </c>
      <c r="C29" s="277">
        <v>3346002.95</v>
      </c>
      <c r="D29" s="296">
        <v>25894.01</v>
      </c>
      <c r="E29" s="131"/>
    </row>
    <row r="30" spans="1:5" x14ac:dyDescent="0.2">
      <c r="A30" s="64">
        <v>1242</v>
      </c>
      <c r="B30" s="60" t="s">
        <v>166</v>
      </c>
      <c r="C30" s="277">
        <v>4848029.47</v>
      </c>
      <c r="D30" s="277">
        <v>731223.11</v>
      </c>
      <c r="E30" s="131"/>
    </row>
    <row r="31" spans="1:5" x14ac:dyDescent="0.2">
      <c r="A31" s="64">
        <v>1243</v>
      </c>
      <c r="B31" s="60" t="s">
        <v>167</v>
      </c>
      <c r="C31" s="277">
        <v>200219.83</v>
      </c>
      <c r="D31" s="277">
        <v>0</v>
      </c>
      <c r="E31" s="131"/>
    </row>
    <row r="32" spans="1:5" x14ac:dyDescent="0.2">
      <c r="A32" s="64">
        <v>1244</v>
      </c>
      <c r="B32" s="60" t="s">
        <v>168</v>
      </c>
      <c r="C32" s="277">
        <v>2101624.42</v>
      </c>
      <c r="D32" s="277">
        <v>0</v>
      </c>
      <c r="E32" s="131"/>
    </row>
    <row r="33" spans="1:5" x14ac:dyDescent="0.2">
      <c r="A33" s="64">
        <v>1245</v>
      </c>
      <c r="B33" s="60" t="s">
        <v>169</v>
      </c>
      <c r="C33" s="277">
        <v>0</v>
      </c>
      <c r="D33" s="277">
        <v>0</v>
      </c>
      <c r="E33" s="131"/>
    </row>
    <row r="34" spans="1:5" x14ac:dyDescent="0.2">
      <c r="A34" s="64">
        <v>1246</v>
      </c>
      <c r="B34" s="60" t="s">
        <v>170</v>
      </c>
      <c r="C34" s="277">
        <v>16972836.199999999</v>
      </c>
      <c r="D34" s="277">
        <v>1434849.95</v>
      </c>
      <c r="E34" s="131"/>
    </row>
    <row r="35" spans="1:5" x14ac:dyDescent="0.2">
      <c r="A35" s="64">
        <v>1247</v>
      </c>
      <c r="B35" s="60" t="s">
        <v>171</v>
      </c>
      <c r="C35" s="277">
        <v>0</v>
      </c>
      <c r="D35" s="277">
        <v>0</v>
      </c>
      <c r="E35" s="131"/>
    </row>
    <row r="36" spans="1:5" x14ac:dyDescent="0.2">
      <c r="A36" s="64">
        <v>1248</v>
      </c>
      <c r="B36" s="60" t="s">
        <v>172</v>
      </c>
      <c r="C36" s="277">
        <v>0</v>
      </c>
      <c r="D36" s="277">
        <v>0</v>
      </c>
      <c r="E36" s="131"/>
    </row>
    <row r="37" spans="1:5" x14ac:dyDescent="0.2">
      <c r="A37" s="68">
        <v>1250</v>
      </c>
      <c r="B37" s="70" t="s">
        <v>176</v>
      </c>
      <c r="C37" s="278">
        <f>SUM(C38:C41)</f>
        <v>671565.56</v>
      </c>
      <c r="D37" s="278">
        <v>99996.99</v>
      </c>
      <c r="E37" s="131"/>
    </row>
    <row r="38" spans="1:5" x14ac:dyDescent="0.2">
      <c r="A38" s="64">
        <v>1251</v>
      </c>
      <c r="B38" s="60" t="s">
        <v>177</v>
      </c>
      <c r="C38" s="277">
        <v>671565.56</v>
      </c>
      <c r="D38" s="277">
        <v>99996.99</v>
      </c>
      <c r="E38" s="131"/>
    </row>
    <row r="39" spans="1:5" x14ac:dyDescent="0.2">
      <c r="A39" s="64">
        <v>1252</v>
      </c>
      <c r="B39" s="60" t="s">
        <v>178</v>
      </c>
      <c r="C39" s="277">
        <v>0</v>
      </c>
      <c r="D39" s="277">
        <v>0</v>
      </c>
      <c r="E39" s="131"/>
    </row>
    <row r="40" spans="1:5" x14ac:dyDescent="0.2">
      <c r="A40" s="64">
        <v>1253</v>
      </c>
      <c r="B40" s="60" t="s">
        <v>179</v>
      </c>
      <c r="C40" s="277">
        <v>0</v>
      </c>
      <c r="D40" s="277">
        <v>0</v>
      </c>
      <c r="E40" s="131"/>
    </row>
    <row r="41" spans="1:5" x14ac:dyDescent="0.2">
      <c r="A41" s="64">
        <v>1254</v>
      </c>
      <c r="B41" s="60" t="s">
        <v>180</v>
      </c>
      <c r="C41" s="234">
        <v>0</v>
      </c>
      <c r="D41" s="277">
        <v>0</v>
      </c>
      <c r="E41" s="131"/>
    </row>
    <row r="42" spans="1:5" x14ac:dyDescent="0.2">
      <c r="A42" s="64">
        <v>1259</v>
      </c>
      <c r="B42" s="60" t="s">
        <v>181</v>
      </c>
      <c r="C42" s="234">
        <v>0</v>
      </c>
      <c r="D42" s="277">
        <v>0</v>
      </c>
      <c r="E42" s="131"/>
    </row>
    <row r="43" spans="1:5" x14ac:dyDescent="0.2">
      <c r="A43" s="64"/>
      <c r="B43" s="69" t="s">
        <v>470</v>
      </c>
      <c r="C43" s="233">
        <f>C20+C28+C37</f>
        <v>28140278.429999996</v>
      </c>
      <c r="D43" s="278">
        <f>D20+D28+D37</f>
        <v>2291964.06</v>
      </c>
      <c r="E43" s="131"/>
    </row>
    <row r="44" spans="1:5" x14ac:dyDescent="0.2">
      <c r="D44" s="132"/>
      <c r="E44" s="131"/>
    </row>
    <row r="45" spans="1:5" x14ac:dyDescent="0.2">
      <c r="A45" s="62" t="s">
        <v>471</v>
      </c>
      <c r="B45" s="62"/>
      <c r="C45" s="62"/>
      <c r="D45" s="62"/>
      <c r="E45" s="131"/>
    </row>
    <row r="46" spans="1:5" x14ac:dyDescent="0.2">
      <c r="A46" s="63" t="s">
        <v>103</v>
      </c>
      <c r="B46" s="63" t="s">
        <v>460</v>
      </c>
      <c r="C46" s="67">
        <v>2021</v>
      </c>
      <c r="D46" s="67">
        <v>2020</v>
      </c>
      <c r="E46" s="131"/>
    </row>
    <row r="47" spans="1:5" x14ac:dyDescent="0.2">
      <c r="A47" s="68">
        <v>3210</v>
      </c>
      <c r="B47" s="70" t="s">
        <v>472</v>
      </c>
      <c r="C47" s="233">
        <v>3579627.93</v>
      </c>
      <c r="D47" s="233">
        <v>5158004.74</v>
      </c>
      <c r="E47" s="131"/>
    </row>
    <row r="48" spans="1:5" x14ac:dyDescent="0.2">
      <c r="A48" s="64"/>
      <c r="B48" s="69" t="s">
        <v>473</v>
      </c>
      <c r="C48" s="233">
        <f>C49+C61+C93+C96</f>
        <v>3561214.0700000022</v>
      </c>
      <c r="D48" s="233">
        <f>D49+D61+D93+D96</f>
        <v>2759711.07</v>
      </c>
      <c r="E48" s="131"/>
    </row>
    <row r="49" spans="1:5" x14ac:dyDescent="0.2">
      <c r="A49" s="68">
        <v>5400</v>
      </c>
      <c r="B49" s="70" t="s">
        <v>287</v>
      </c>
      <c r="C49" s="233">
        <v>0</v>
      </c>
      <c r="D49" s="233">
        <v>0</v>
      </c>
      <c r="E49" s="131"/>
    </row>
    <row r="50" spans="1:5" x14ac:dyDescent="0.2">
      <c r="A50" s="64">
        <v>5410</v>
      </c>
      <c r="B50" s="60" t="s">
        <v>474</v>
      </c>
      <c r="C50" s="234">
        <v>0</v>
      </c>
      <c r="D50" s="234">
        <v>0</v>
      </c>
      <c r="E50" s="131"/>
    </row>
    <row r="51" spans="1:5" x14ac:dyDescent="0.2">
      <c r="A51" s="64">
        <v>5411</v>
      </c>
      <c r="B51" s="60" t="s">
        <v>285</v>
      </c>
      <c r="C51" s="234">
        <v>0</v>
      </c>
      <c r="D51" s="234">
        <v>0</v>
      </c>
    </row>
    <row r="52" spans="1:5" x14ac:dyDescent="0.2">
      <c r="A52" s="64">
        <v>5420</v>
      </c>
      <c r="B52" s="60" t="s">
        <v>475</v>
      </c>
      <c r="C52" s="234">
        <v>0</v>
      </c>
      <c r="D52" s="234">
        <v>0</v>
      </c>
    </row>
    <row r="53" spans="1:5" x14ac:dyDescent="0.2">
      <c r="A53" s="64">
        <v>5421</v>
      </c>
      <c r="B53" s="60" t="s">
        <v>282</v>
      </c>
      <c r="C53" s="234">
        <v>0</v>
      </c>
      <c r="D53" s="234">
        <v>0</v>
      </c>
    </row>
    <row r="54" spans="1:5" x14ac:dyDescent="0.2">
      <c r="A54" s="64">
        <v>5430</v>
      </c>
      <c r="B54" s="60" t="s">
        <v>476</v>
      </c>
      <c r="C54" s="234">
        <v>0</v>
      </c>
      <c r="D54" s="234">
        <v>0</v>
      </c>
    </row>
    <row r="55" spans="1:5" x14ac:dyDescent="0.2">
      <c r="A55" s="64">
        <v>5431</v>
      </c>
      <c r="B55" s="60" t="s">
        <v>279</v>
      </c>
      <c r="C55" s="234">
        <v>0</v>
      </c>
      <c r="D55" s="234">
        <v>0</v>
      </c>
    </row>
    <row r="56" spans="1:5" x14ac:dyDescent="0.2">
      <c r="A56" s="64">
        <v>5440</v>
      </c>
      <c r="B56" s="60" t="s">
        <v>477</v>
      </c>
      <c r="C56" s="234">
        <v>0</v>
      </c>
      <c r="D56" s="234">
        <v>0</v>
      </c>
    </row>
    <row r="57" spans="1:5" x14ac:dyDescent="0.2">
      <c r="A57" s="64">
        <v>5441</v>
      </c>
      <c r="B57" s="60" t="s">
        <v>477</v>
      </c>
      <c r="C57" s="234">
        <v>0</v>
      </c>
      <c r="D57" s="234">
        <v>0</v>
      </c>
    </row>
    <row r="58" spans="1:5" x14ac:dyDescent="0.2">
      <c r="A58" s="64">
        <v>5450</v>
      </c>
      <c r="B58" s="60" t="s">
        <v>478</v>
      </c>
      <c r="C58" s="234">
        <v>0</v>
      </c>
      <c r="D58" s="234">
        <v>0</v>
      </c>
    </row>
    <row r="59" spans="1:5" x14ac:dyDescent="0.2">
      <c r="A59" s="64">
        <v>5451</v>
      </c>
      <c r="B59" s="60" t="s">
        <v>275</v>
      </c>
      <c r="C59" s="234">
        <v>0</v>
      </c>
      <c r="D59" s="234">
        <v>0</v>
      </c>
    </row>
    <row r="60" spans="1:5" x14ac:dyDescent="0.2">
      <c r="A60" s="64">
        <v>5452</v>
      </c>
      <c r="B60" s="60" t="s">
        <v>274</v>
      </c>
      <c r="C60" s="234">
        <v>0</v>
      </c>
      <c r="D60" s="234">
        <v>0</v>
      </c>
    </row>
    <row r="61" spans="1:5" x14ac:dyDescent="0.2">
      <c r="A61" s="68">
        <v>5500</v>
      </c>
      <c r="B61" s="70" t="s">
        <v>273</v>
      </c>
      <c r="C61" s="233">
        <f>C62+C74</f>
        <v>2601623.42</v>
      </c>
      <c r="D61" s="233">
        <v>2759711.07</v>
      </c>
    </row>
    <row r="62" spans="1:5" x14ac:dyDescent="0.2">
      <c r="A62" s="64">
        <v>5510</v>
      </c>
      <c r="B62" s="60" t="s">
        <v>272</v>
      </c>
      <c r="C62" s="234">
        <v>2601165.14</v>
      </c>
      <c r="D62" s="234">
        <v>2755129.24</v>
      </c>
    </row>
    <row r="63" spans="1:5" x14ac:dyDescent="0.2">
      <c r="A63" s="64">
        <v>5511</v>
      </c>
      <c r="B63" s="60" t="s">
        <v>271</v>
      </c>
      <c r="C63" s="234">
        <v>2580079.35</v>
      </c>
      <c r="D63" s="234">
        <v>2717914.99</v>
      </c>
    </row>
    <row r="64" spans="1:5" x14ac:dyDescent="0.2">
      <c r="A64" s="64">
        <v>5512</v>
      </c>
      <c r="B64" s="60" t="s">
        <v>270</v>
      </c>
      <c r="C64" s="234">
        <v>0</v>
      </c>
      <c r="D64" s="234">
        <v>0</v>
      </c>
    </row>
    <row r="65" spans="1:4" x14ac:dyDescent="0.2">
      <c r="A65" s="64">
        <v>5513</v>
      </c>
      <c r="B65" s="60" t="s">
        <v>269</v>
      </c>
      <c r="C65" s="234">
        <v>0</v>
      </c>
      <c r="D65" s="234">
        <v>0</v>
      </c>
    </row>
    <row r="66" spans="1:4" x14ac:dyDescent="0.2">
      <c r="A66" s="64">
        <v>5514</v>
      </c>
      <c r="B66" s="60" t="s">
        <v>268</v>
      </c>
      <c r="C66" s="234">
        <v>0</v>
      </c>
      <c r="D66" s="234">
        <v>0</v>
      </c>
    </row>
    <row r="67" spans="1:4" x14ac:dyDescent="0.2">
      <c r="A67" s="64">
        <v>5515</v>
      </c>
      <c r="B67" s="60" t="s">
        <v>267</v>
      </c>
      <c r="C67" s="234">
        <v>0</v>
      </c>
      <c r="D67" s="234">
        <v>0</v>
      </c>
    </row>
    <row r="68" spans="1:4" x14ac:dyDescent="0.2">
      <c r="A68" s="64">
        <v>5516</v>
      </c>
      <c r="B68" s="60" t="s">
        <v>266</v>
      </c>
      <c r="C68" s="234">
        <v>0</v>
      </c>
      <c r="D68" s="234">
        <v>0</v>
      </c>
    </row>
    <row r="69" spans="1:4" x14ac:dyDescent="0.2">
      <c r="A69" s="64">
        <v>5517</v>
      </c>
      <c r="B69" s="60" t="s">
        <v>265</v>
      </c>
      <c r="C69" s="234">
        <v>21085.79</v>
      </c>
      <c r="D69" s="234">
        <v>37214.25</v>
      </c>
    </row>
    <row r="70" spans="1:4" x14ac:dyDescent="0.2">
      <c r="A70" s="64">
        <v>5518</v>
      </c>
      <c r="B70" s="60" t="s">
        <v>264</v>
      </c>
      <c r="C70" s="234">
        <v>0</v>
      </c>
      <c r="D70" s="234">
        <v>0</v>
      </c>
    </row>
    <row r="71" spans="1:4" x14ac:dyDescent="0.2">
      <c r="A71" s="64">
        <v>5520</v>
      </c>
      <c r="B71" s="60" t="s">
        <v>263</v>
      </c>
      <c r="C71" s="234">
        <v>0</v>
      </c>
      <c r="D71" s="234">
        <v>0</v>
      </c>
    </row>
    <row r="72" spans="1:4" x14ac:dyDescent="0.2">
      <c r="A72" s="64">
        <v>5521</v>
      </c>
      <c r="B72" s="60" t="s">
        <v>262</v>
      </c>
      <c r="C72" s="234">
        <v>0</v>
      </c>
      <c r="D72" s="234">
        <v>0</v>
      </c>
    </row>
    <row r="73" spans="1:4" x14ac:dyDescent="0.2">
      <c r="A73" s="64">
        <v>5522</v>
      </c>
      <c r="B73" s="60" t="s">
        <v>261</v>
      </c>
      <c r="C73" s="234">
        <v>0</v>
      </c>
      <c r="D73" s="234">
        <v>0</v>
      </c>
    </row>
    <row r="74" spans="1:4" x14ac:dyDescent="0.2">
      <c r="A74" s="64">
        <v>5530</v>
      </c>
      <c r="B74" s="60" t="s">
        <v>260</v>
      </c>
      <c r="C74" s="234">
        <v>458.28</v>
      </c>
      <c r="D74" s="234">
        <v>13.02</v>
      </c>
    </row>
    <row r="75" spans="1:4" x14ac:dyDescent="0.2">
      <c r="A75" s="64">
        <v>5531</v>
      </c>
      <c r="B75" s="60" t="s">
        <v>259</v>
      </c>
      <c r="C75" s="234">
        <v>0</v>
      </c>
      <c r="D75" s="234">
        <v>0</v>
      </c>
    </row>
    <row r="76" spans="1:4" x14ac:dyDescent="0.2">
      <c r="A76" s="64">
        <v>5532</v>
      </c>
      <c r="B76" s="60" t="s">
        <v>258</v>
      </c>
      <c r="C76" s="234">
        <v>0</v>
      </c>
      <c r="D76" s="234">
        <v>0</v>
      </c>
    </row>
    <row r="77" spans="1:4" x14ac:dyDescent="0.2">
      <c r="A77" s="64">
        <v>5533</v>
      </c>
      <c r="B77" s="60" t="s">
        <v>257</v>
      </c>
      <c r="C77" s="234">
        <v>0</v>
      </c>
      <c r="D77" s="234">
        <v>0</v>
      </c>
    </row>
    <row r="78" spans="1:4" x14ac:dyDescent="0.2">
      <c r="A78" s="64">
        <v>5534</v>
      </c>
      <c r="B78" s="60" t="s">
        <v>256</v>
      </c>
      <c r="C78" s="234">
        <v>0</v>
      </c>
      <c r="D78" s="234">
        <v>0</v>
      </c>
    </row>
    <row r="79" spans="1:4" x14ac:dyDescent="0.2">
      <c r="A79" s="64">
        <v>5535</v>
      </c>
      <c r="B79" s="60" t="s">
        <v>255</v>
      </c>
      <c r="C79" s="234">
        <v>458.28</v>
      </c>
      <c r="D79" s="234">
        <v>13.02</v>
      </c>
    </row>
    <row r="80" spans="1:4" x14ac:dyDescent="0.2">
      <c r="A80" s="64">
        <v>5540</v>
      </c>
      <c r="B80" s="60" t="s">
        <v>254</v>
      </c>
      <c r="C80" s="234">
        <v>0</v>
      </c>
      <c r="D80" s="234">
        <v>0</v>
      </c>
    </row>
    <row r="81" spans="1:4" x14ac:dyDescent="0.2">
      <c r="A81" s="64">
        <v>5541</v>
      </c>
      <c r="B81" s="60" t="s">
        <v>254</v>
      </c>
      <c r="C81" s="234">
        <v>0</v>
      </c>
      <c r="D81" s="234">
        <v>0</v>
      </c>
    </row>
    <row r="82" spans="1:4" x14ac:dyDescent="0.2">
      <c r="A82" s="64">
        <v>5550</v>
      </c>
      <c r="B82" s="60" t="s">
        <v>253</v>
      </c>
      <c r="C82" s="234">
        <v>0</v>
      </c>
      <c r="D82" s="234">
        <v>0</v>
      </c>
    </row>
    <row r="83" spans="1:4" x14ac:dyDescent="0.2">
      <c r="A83" s="64">
        <v>5551</v>
      </c>
      <c r="B83" s="60" t="s">
        <v>253</v>
      </c>
      <c r="C83" s="234">
        <v>0</v>
      </c>
      <c r="D83" s="234">
        <v>0</v>
      </c>
    </row>
    <row r="84" spans="1:4" x14ac:dyDescent="0.2">
      <c r="A84" s="64">
        <v>5590</v>
      </c>
      <c r="B84" s="60" t="s">
        <v>252</v>
      </c>
      <c r="C84" s="234">
        <v>0</v>
      </c>
      <c r="D84" s="234">
        <v>4568.8100000000004</v>
      </c>
    </row>
    <row r="85" spans="1:4" x14ac:dyDescent="0.2">
      <c r="A85" s="64">
        <v>5591</v>
      </c>
      <c r="B85" s="60" t="s">
        <v>251</v>
      </c>
      <c r="C85" s="234">
        <v>0</v>
      </c>
      <c r="D85" s="234">
        <v>0</v>
      </c>
    </row>
    <row r="86" spans="1:4" x14ac:dyDescent="0.2">
      <c r="A86" s="64">
        <v>5592</v>
      </c>
      <c r="B86" s="60" t="s">
        <v>250</v>
      </c>
      <c r="C86" s="234">
        <v>0</v>
      </c>
      <c r="D86" s="234">
        <v>0</v>
      </c>
    </row>
    <row r="87" spans="1:4" x14ac:dyDescent="0.2">
      <c r="A87" s="64">
        <v>5593</v>
      </c>
      <c r="B87" s="60" t="s">
        <v>249</v>
      </c>
      <c r="C87" s="234">
        <v>0</v>
      </c>
      <c r="D87" s="234">
        <v>0</v>
      </c>
    </row>
    <row r="88" spans="1:4" x14ac:dyDescent="0.2">
      <c r="A88" s="64">
        <v>5594</v>
      </c>
      <c r="B88" s="60" t="s">
        <v>479</v>
      </c>
      <c r="C88" s="234">
        <v>0</v>
      </c>
      <c r="D88" s="234">
        <v>386.58</v>
      </c>
    </row>
    <row r="89" spans="1:4" x14ac:dyDescent="0.2">
      <c r="A89" s="64">
        <v>5595</v>
      </c>
      <c r="B89" s="60" t="s">
        <v>247</v>
      </c>
      <c r="C89" s="234">
        <v>0</v>
      </c>
      <c r="D89" s="234">
        <v>0</v>
      </c>
    </row>
    <row r="90" spans="1:4" x14ac:dyDescent="0.2">
      <c r="A90" s="64">
        <v>5596</v>
      </c>
      <c r="B90" s="60" t="s">
        <v>246</v>
      </c>
      <c r="C90" s="234">
        <v>0</v>
      </c>
      <c r="D90" s="234">
        <v>0</v>
      </c>
    </row>
    <row r="91" spans="1:4" x14ac:dyDescent="0.2">
      <c r="A91" s="64">
        <v>5597</v>
      </c>
      <c r="B91" s="60" t="s">
        <v>245</v>
      </c>
      <c r="C91" s="234">
        <v>0</v>
      </c>
      <c r="D91" s="234">
        <v>0</v>
      </c>
    </row>
    <row r="92" spans="1:4" x14ac:dyDescent="0.2">
      <c r="A92" s="64">
        <v>5599</v>
      </c>
      <c r="B92" s="60" t="s">
        <v>243</v>
      </c>
      <c r="C92" s="234">
        <v>0</v>
      </c>
      <c r="D92" s="234">
        <v>4182.2299999999996</v>
      </c>
    </row>
    <row r="93" spans="1:4" x14ac:dyDescent="0.2">
      <c r="A93" s="68">
        <v>5600</v>
      </c>
      <c r="B93" s="70" t="s">
        <v>242</v>
      </c>
      <c r="C93" s="233">
        <v>0</v>
      </c>
      <c r="D93" s="233">
        <v>0</v>
      </c>
    </row>
    <row r="94" spans="1:4" x14ac:dyDescent="0.2">
      <c r="A94" s="64">
        <v>5610</v>
      </c>
      <c r="B94" s="60" t="s">
        <v>241</v>
      </c>
      <c r="C94" s="234">
        <v>0</v>
      </c>
      <c r="D94" s="234">
        <v>0</v>
      </c>
    </row>
    <row r="95" spans="1:4" x14ac:dyDescent="0.2">
      <c r="A95" s="64">
        <v>5611</v>
      </c>
      <c r="B95" s="60" t="s">
        <v>240</v>
      </c>
      <c r="C95" s="234">
        <v>0</v>
      </c>
      <c r="D95" s="234">
        <v>0</v>
      </c>
    </row>
    <row r="96" spans="1:4" x14ac:dyDescent="0.2">
      <c r="A96" s="68">
        <v>2110</v>
      </c>
      <c r="B96" s="73" t="s">
        <v>480</v>
      </c>
      <c r="C96" s="233">
        <f>SUM(C97:C101)</f>
        <v>959590.65000000224</v>
      </c>
      <c r="D96" s="233">
        <v>0</v>
      </c>
    </row>
    <row r="97" spans="1:5" x14ac:dyDescent="0.2">
      <c r="A97" s="64">
        <v>2111</v>
      </c>
      <c r="B97" s="60" t="s">
        <v>481</v>
      </c>
      <c r="C97" s="234">
        <v>0</v>
      </c>
      <c r="D97" s="234">
        <v>0</v>
      </c>
    </row>
    <row r="98" spans="1:5" x14ac:dyDescent="0.2">
      <c r="A98" s="64">
        <v>2112</v>
      </c>
      <c r="B98" s="60" t="s">
        <v>482</v>
      </c>
      <c r="C98" s="234">
        <v>680513.26999999955</v>
      </c>
      <c r="D98" s="234">
        <v>264036.5700000003</v>
      </c>
    </row>
    <row r="99" spans="1:5" x14ac:dyDescent="0.2">
      <c r="A99" s="64">
        <v>2112</v>
      </c>
      <c r="B99" s="60" t="s">
        <v>483</v>
      </c>
      <c r="C99" s="234">
        <v>277077.38000000268</v>
      </c>
      <c r="D99" s="234">
        <v>793535.10000000149</v>
      </c>
    </row>
    <row r="100" spans="1:5" x14ac:dyDescent="0.2">
      <c r="A100" s="64">
        <v>2115</v>
      </c>
      <c r="B100" s="60" t="s">
        <v>484</v>
      </c>
      <c r="C100" s="234">
        <v>2000</v>
      </c>
      <c r="D100" s="234">
        <v>0</v>
      </c>
    </row>
    <row r="101" spans="1:5" x14ac:dyDescent="0.2">
      <c r="A101" s="64">
        <v>2114</v>
      </c>
      <c r="B101" s="60" t="s">
        <v>485</v>
      </c>
      <c r="C101" s="234">
        <v>0</v>
      </c>
      <c r="D101" s="234">
        <v>0</v>
      </c>
    </row>
    <row r="102" spans="1:5" x14ac:dyDescent="0.2">
      <c r="A102" s="133"/>
      <c r="B102" s="134" t="s">
        <v>486</v>
      </c>
      <c r="C102" s="286">
        <f>SUM(C103:C112)</f>
        <v>0</v>
      </c>
      <c r="D102" s="233">
        <v>0</v>
      </c>
      <c r="E102" s="65"/>
    </row>
    <row r="103" spans="1:5" x14ac:dyDescent="0.2">
      <c r="A103" s="135">
        <v>1120</v>
      </c>
      <c r="B103" s="74" t="s">
        <v>487</v>
      </c>
      <c r="C103" s="286">
        <v>0</v>
      </c>
      <c r="D103" s="233">
        <v>0</v>
      </c>
    </row>
    <row r="104" spans="1:5" x14ac:dyDescent="0.2">
      <c r="A104" s="133">
        <v>1124</v>
      </c>
      <c r="B104" s="75" t="s">
        <v>488</v>
      </c>
      <c r="C104" s="287">
        <v>0</v>
      </c>
      <c r="D104" s="234">
        <v>0</v>
      </c>
    </row>
    <row r="105" spans="1:5" x14ac:dyDescent="0.2">
      <c r="A105" s="133">
        <v>1124</v>
      </c>
      <c r="B105" s="75" t="s">
        <v>489</v>
      </c>
      <c r="C105" s="287">
        <v>0</v>
      </c>
      <c r="D105" s="234">
        <v>0</v>
      </c>
    </row>
    <row r="106" spans="1:5" x14ac:dyDescent="0.2">
      <c r="A106" s="133">
        <v>1124</v>
      </c>
      <c r="B106" s="75" t="s">
        <v>490</v>
      </c>
      <c r="C106" s="287">
        <v>0</v>
      </c>
      <c r="D106" s="234">
        <v>0</v>
      </c>
    </row>
    <row r="107" spans="1:5" x14ac:dyDescent="0.2">
      <c r="A107" s="133">
        <v>1124</v>
      </c>
      <c r="B107" s="75" t="s">
        <v>491</v>
      </c>
      <c r="C107" s="287">
        <v>0</v>
      </c>
      <c r="D107" s="234">
        <v>0</v>
      </c>
    </row>
    <row r="108" spans="1:5" x14ac:dyDescent="0.2">
      <c r="A108" s="133">
        <v>1124</v>
      </c>
      <c r="B108" s="75" t="s">
        <v>492</v>
      </c>
      <c r="C108" s="287">
        <v>0</v>
      </c>
      <c r="D108" s="234">
        <v>0</v>
      </c>
    </row>
    <row r="109" spans="1:5" x14ac:dyDescent="0.2">
      <c r="A109" s="133">
        <v>1124</v>
      </c>
      <c r="B109" s="75" t="s">
        <v>493</v>
      </c>
      <c r="C109" s="287">
        <v>0</v>
      </c>
      <c r="D109" s="234">
        <v>0</v>
      </c>
    </row>
    <row r="110" spans="1:5" x14ac:dyDescent="0.2">
      <c r="A110" s="133">
        <v>1122</v>
      </c>
      <c r="B110" s="75" t="s">
        <v>494</v>
      </c>
      <c r="C110" s="287">
        <v>0</v>
      </c>
      <c r="D110" s="234">
        <v>0</v>
      </c>
    </row>
    <row r="111" spans="1:5" x14ac:dyDescent="0.2">
      <c r="A111" s="133">
        <v>1122</v>
      </c>
      <c r="B111" s="75" t="s">
        <v>495</v>
      </c>
      <c r="C111" s="287">
        <v>0</v>
      </c>
      <c r="D111" s="234">
        <v>0</v>
      </c>
    </row>
    <row r="112" spans="1:5" x14ac:dyDescent="0.2">
      <c r="A112" s="133">
        <v>1122</v>
      </c>
      <c r="B112" s="75" t="s">
        <v>496</v>
      </c>
      <c r="C112" s="287">
        <v>0</v>
      </c>
      <c r="D112" s="234">
        <v>0</v>
      </c>
    </row>
    <row r="113" spans="1:5" x14ac:dyDescent="0.2">
      <c r="A113" s="64"/>
      <c r="B113" s="76" t="s">
        <v>497</v>
      </c>
      <c r="C113" s="233">
        <f>C47+C48-C102</f>
        <v>7140842.0000000019</v>
      </c>
      <c r="D113" s="233">
        <f>D47+D48-D102</f>
        <v>7917715.8100000005</v>
      </c>
      <c r="E113" s="65"/>
    </row>
    <row r="114" spans="1:5" ht="24" customHeight="1" x14ac:dyDescent="0.2">
      <c r="A114" s="378" t="s">
        <v>239</v>
      </c>
      <c r="B114" s="378"/>
      <c r="C114" s="378"/>
      <c r="D114" s="378"/>
    </row>
    <row r="115" spans="1:5" x14ac:dyDescent="0.2">
      <c r="A115" s="378"/>
      <c r="B115" s="378"/>
      <c r="C115" s="378"/>
      <c r="D115" s="378"/>
    </row>
    <row r="116" spans="1:5" x14ac:dyDescent="0.2">
      <c r="C116" s="297"/>
      <c r="D116" s="297"/>
    </row>
    <row r="118" spans="1:5" x14ac:dyDescent="0.2">
      <c r="C118" s="297"/>
      <c r="D118" s="297"/>
    </row>
    <row r="130" spans="8:8" x14ac:dyDescent="0.2">
      <c r="H130" s="77"/>
    </row>
  </sheetData>
  <sheetProtection formatCells="0" formatColumns="0" formatRows="0" insertColumns="0" insertRows="0" insertHyperlinks="0" deleteColumns="0" deleteRows="0" sort="0" autoFilter="0" pivotTables="0"/>
  <mergeCells count="4">
    <mergeCell ref="A1:C1"/>
    <mergeCell ref="A2:C2"/>
    <mergeCell ref="A3:C3"/>
    <mergeCell ref="A114:D115"/>
  </mergeCells>
  <dataValidations disablePrompts="1"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scale="72" fitToHeight="0"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Normal="100" zoomScaleSheetLayoutView="100" workbookViewId="0">
      <selection activeCell="B26" sqref="B26"/>
    </sheetView>
  </sheetViews>
  <sheetFormatPr baseColWidth="10" defaultColWidth="9.140625" defaultRowHeight="11.25" x14ac:dyDescent="0.2"/>
  <cols>
    <col min="1" max="1" width="10" style="60" customWidth="1"/>
    <col min="2" max="2" width="48.140625" style="60" customWidth="1"/>
    <col min="3" max="3" width="22.85546875" style="60" customWidth="1"/>
    <col min="4" max="5" width="16.7109375" style="60" customWidth="1"/>
    <col min="6" max="16384" width="9.140625" style="60"/>
  </cols>
  <sheetData>
    <row r="1" spans="1:5" ht="18.95" customHeight="1" x14ac:dyDescent="0.2">
      <c r="A1" s="358" t="s">
        <v>1973</v>
      </c>
      <c r="B1" s="358"/>
      <c r="C1" s="358"/>
      <c r="D1" s="58" t="s">
        <v>97</v>
      </c>
      <c r="E1" s="59">
        <v>2021</v>
      </c>
    </row>
    <row r="2" spans="1:5" ht="18.95" customHeight="1" x14ac:dyDescent="0.2">
      <c r="A2" s="358" t="s">
        <v>438</v>
      </c>
      <c r="B2" s="358"/>
      <c r="C2" s="358"/>
      <c r="D2" s="58" t="s">
        <v>99</v>
      </c>
      <c r="E2" s="59" t="s">
        <v>603</v>
      </c>
    </row>
    <row r="3" spans="1:5" ht="18.95" customHeight="1" x14ac:dyDescent="0.2">
      <c r="A3" s="358" t="s">
        <v>1974</v>
      </c>
      <c r="B3" s="358"/>
      <c r="C3" s="358"/>
      <c r="D3" s="58" t="s">
        <v>100</v>
      </c>
      <c r="E3" s="59">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63" t="s">
        <v>105</v>
      </c>
      <c r="D7" s="63" t="s">
        <v>106</v>
      </c>
      <c r="E7" s="63" t="s">
        <v>217</v>
      </c>
    </row>
    <row r="8" spans="1:5" x14ac:dyDescent="0.2">
      <c r="A8" s="64">
        <v>3110</v>
      </c>
      <c r="B8" s="60" t="s">
        <v>293</v>
      </c>
      <c r="C8" s="165">
        <v>0</v>
      </c>
    </row>
    <row r="9" spans="1:5" x14ac:dyDescent="0.2">
      <c r="A9" s="64">
        <v>3120</v>
      </c>
      <c r="B9" s="60" t="s">
        <v>440</v>
      </c>
      <c r="C9" s="165">
        <v>0</v>
      </c>
    </row>
    <row r="10" spans="1:5" x14ac:dyDescent="0.2">
      <c r="A10" s="64">
        <v>3130</v>
      </c>
      <c r="B10" s="60" t="s">
        <v>441</v>
      </c>
      <c r="C10" s="165">
        <v>0</v>
      </c>
    </row>
    <row r="12" spans="1:5" x14ac:dyDescent="0.2">
      <c r="A12" s="62" t="s">
        <v>442</v>
      </c>
      <c r="B12" s="62"/>
      <c r="C12" s="62"/>
      <c r="D12" s="62"/>
      <c r="E12" s="62"/>
    </row>
    <row r="13" spans="1:5" x14ac:dyDescent="0.2">
      <c r="A13" s="63" t="s">
        <v>103</v>
      </c>
      <c r="B13" s="63" t="s">
        <v>104</v>
      </c>
      <c r="C13" s="63" t="s">
        <v>105</v>
      </c>
      <c r="D13" s="63" t="s">
        <v>443</v>
      </c>
      <c r="E13" s="63"/>
    </row>
    <row r="14" spans="1:5" x14ac:dyDescent="0.2">
      <c r="A14" s="64">
        <v>3210</v>
      </c>
      <c r="B14" s="60" t="s">
        <v>444</v>
      </c>
      <c r="C14" s="234">
        <v>2141885.23</v>
      </c>
    </row>
    <row r="15" spans="1:5" x14ac:dyDescent="0.2">
      <c r="A15" s="64">
        <v>3220</v>
      </c>
      <c r="B15" s="60" t="s">
        <v>445</v>
      </c>
      <c r="C15" s="234">
        <v>6493792.9900000002</v>
      </c>
    </row>
    <row r="16" spans="1:5" x14ac:dyDescent="0.2">
      <c r="A16" s="64">
        <v>3230</v>
      </c>
      <c r="B16" s="60" t="s">
        <v>446</v>
      </c>
      <c r="C16" s="234">
        <v>0</v>
      </c>
    </row>
    <row r="17" spans="1:3" x14ac:dyDescent="0.2">
      <c r="A17" s="64">
        <v>3231</v>
      </c>
      <c r="B17" s="60" t="s">
        <v>447</v>
      </c>
      <c r="C17" s="234">
        <v>0</v>
      </c>
    </row>
    <row r="18" spans="1:3" x14ac:dyDescent="0.2">
      <c r="A18" s="64">
        <v>3232</v>
      </c>
      <c r="B18" s="60" t="s">
        <v>448</v>
      </c>
      <c r="C18" s="234">
        <v>0</v>
      </c>
    </row>
    <row r="19" spans="1:3" x14ac:dyDescent="0.2">
      <c r="A19" s="64">
        <v>3233</v>
      </c>
      <c r="B19" s="60" t="s">
        <v>449</v>
      </c>
      <c r="C19" s="234">
        <v>0</v>
      </c>
    </row>
    <row r="20" spans="1:3" x14ac:dyDescent="0.2">
      <c r="A20" s="64">
        <v>3239</v>
      </c>
      <c r="B20" s="60" t="s">
        <v>450</v>
      </c>
      <c r="C20" s="234">
        <v>0</v>
      </c>
    </row>
    <row r="21" spans="1:3" x14ac:dyDescent="0.2">
      <c r="A21" s="64">
        <v>3240</v>
      </c>
      <c r="B21" s="60" t="s">
        <v>451</v>
      </c>
      <c r="C21" s="234">
        <v>0</v>
      </c>
    </row>
    <row r="22" spans="1:3" x14ac:dyDescent="0.2">
      <c r="A22" s="64">
        <v>3241</v>
      </c>
      <c r="B22" s="60" t="s">
        <v>452</v>
      </c>
      <c r="C22" s="234">
        <v>0</v>
      </c>
    </row>
    <row r="23" spans="1:3" x14ac:dyDescent="0.2">
      <c r="A23" s="64">
        <v>3242</v>
      </c>
      <c r="B23" s="60" t="s">
        <v>453</v>
      </c>
      <c r="C23" s="234">
        <v>0</v>
      </c>
    </row>
    <row r="24" spans="1:3" x14ac:dyDescent="0.2">
      <c r="A24" s="64">
        <v>3243</v>
      </c>
      <c r="B24" s="60" t="s">
        <v>454</v>
      </c>
      <c r="C24" s="234">
        <v>0</v>
      </c>
    </row>
    <row r="25" spans="1:3" x14ac:dyDescent="0.2">
      <c r="A25" s="64">
        <v>3250</v>
      </c>
      <c r="B25" s="60" t="s">
        <v>455</v>
      </c>
      <c r="C25" s="234">
        <v>0</v>
      </c>
    </row>
    <row r="26" spans="1:3" x14ac:dyDescent="0.2">
      <c r="A26" s="64">
        <v>3251</v>
      </c>
      <c r="B26" s="60" t="s">
        <v>456</v>
      </c>
      <c r="C26" s="234">
        <v>0</v>
      </c>
    </row>
    <row r="27" spans="1:3" x14ac:dyDescent="0.2">
      <c r="A27" s="64">
        <v>3252</v>
      </c>
      <c r="B27" s="60" t="s">
        <v>457</v>
      </c>
      <c r="C27" s="234">
        <v>0</v>
      </c>
    </row>
    <row r="29" spans="1:3" x14ac:dyDescent="0.2">
      <c r="B29" s="41" t="s">
        <v>239</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paperSize="9" fitToHeight="0" orientation="landscape"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0"/>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63.42578125" style="60" bestFit="1" customWidth="1"/>
    <col min="3" max="3" width="15.28515625" style="60" bestFit="1" customWidth="1"/>
    <col min="4" max="4" width="16.42578125" style="60" bestFit="1" customWidth="1"/>
    <col min="5" max="5" width="19.140625" style="60" customWidth="1"/>
    <col min="6" max="6" width="9.140625" style="60"/>
    <col min="7" max="7" width="22.140625" style="60" bestFit="1" customWidth="1"/>
    <col min="8" max="16384" width="9.140625" style="60"/>
  </cols>
  <sheetData>
    <row r="1" spans="1:5" s="66" customFormat="1" ht="18.95" customHeight="1" x14ac:dyDescent="0.25">
      <c r="A1" s="358" t="s">
        <v>1973</v>
      </c>
      <c r="B1" s="358"/>
      <c r="C1" s="358"/>
      <c r="D1" s="58" t="s">
        <v>97</v>
      </c>
      <c r="E1" s="59">
        <v>2021</v>
      </c>
    </row>
    <row r="2" spans="1:5" s="66" customFormat="1" ht="18.95" customHeight="1" x14ac:dyDescent="0.25">
      <c r="A2" s="358" t="s">
        <v>458</v>
      </c>
      <c r="B2" s="358"/>
      <c r="C2" s="358"/>
      <c r="D2" s="58" t="s">
        <v>99</v>
      </c>
      <c r="E2" s="59" t="s">
        <v>603</v>
      </c>
    </row>
    <row r="3" spans="1:5" s="66" customFormat="1" ht="18.95" customHeight="1" x14ac:dyDescent="0.25">
      <c r="A3" s="358" t="s">
        <v>1974</v>
      </c>
      <c r="B3" s="358"/>
      <c r="C3" s="358"/>
      <c r="D3" s="58" t="s">
        <v>100</v>
      </c>
      <c r="E3" s="59">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x14ac:dyDescent="0.2">
      <c r="A8" s="64">
        <v>1111</v>
      </c>
      <c r="B8" s="60" t="s">
        <v>461</v>
      </c>
      <c r="C8" s="234">
        <v>0</v>
      </c>
      <c r="D8" s="234">
        <v>0</v>
      </c>
    </row>
    <row r="9" spans="1:5" x14ac:dyDescent="0.2">
      <c r="A9" s="64">
        <v>1112</v>
      </c>
      <c r="B9" s="60" t="s">
        <v>462</v>
      </c>
      <c r="C9" s="234">
        <v>5104964.47</v>
      </c>
      <c r="D9" s="234">
        <v>3893822.23</v>
      </c>
    </row>
    <row r="10" spans="1:5" x14ac:dyDescent="0.2">
      <c r="A10" s="64">
        <v>1113</v>
      </c>
      <c r="B10" s="60" t="s">
        <v>463</v>
      </c>
      <c r="C10" s="234">
        <v>0</v>
      </c>
      <c r="D10" s="234">
        <v>0</v>
      </c>
    </row>
    <row r="11" spans="1:5" x14ac:dyDescent="0.2">
      <c r="A11" s="64">
        <v>1114</v>
      </c>
      <c r="B11" s="60" t="s">
        <v>107</v>
      </c>
      <c r="C11" s="234">
        <v>0</v>
      </c>
      <c r="D11" s="234">
        <v>0</v>
      </c>
    </row>
    <row r="12" spans="1:5" x14ac:dyDescent="0.2">
      <c r="A12" s="64">
        <v>1115</v>
      </c>
      <c r="B12" s="60" t="s">
        <v>108</v>
      </c>
      <c r="C12" s="234">
        <v>0</v>
      </c>
      <c r="D12" s="234">
        <v>0</v>
      </c>
    </row>
    <row r="13" spans="1:5" x14ac:dyDescent="0.2">
      <c r="A13" s="64">
        <v>1116</v>
      </c>
      <c r="B13" s="60" t="s">
        <v>464</v>
      </c>
      <c r="C13" s="234">
        <v>0</v>
      </c>
      <c r="D13" s="234">
        <v>0</v>
      </c>
    </row>
    <row r="14" spans="1:5" x14ac:dyDescent="0.2">
      <c r="A14" s="64">
        <v>1119</v>
      </c>
      <c r="B14" s="60" t="s">
        <v>465</v>
      </c>
      <c r="C14" s="234">
        <v>0</v>
      </c>
      <c r="D14" s="234">
        <v>0</v>
      </c>
    </row>
    <row r="15" spans="1:5" x14ac:dyDescent="0.2">
      <c r="A15" s="68">
        <v>1110</v>
      </c>
      <c r="B15" s="69" t="s">
        <v>466</v>
      </c>
      <c r="C15" s="233">
        <f>+SUM(C8:C14)</f>
        <v>5104964.47</v>
      </c>
      <c r="D15" s="233">
        <f>+SUM(D8:D14)</f>
        <v>3893822.23</v>
      </c>
    </row>
    <row r="18" spans="1:4" x14ac:dyDescent="0.2">
      <c r="A18" s="62" t="s">
        <v>467</v>
      </c>
      <c r="B18" s="62"/>
      <c r="C18" s="62"/>
      <c r="D18" s="62"/>
    </row>
    <row r="19" spans="1:4" x14ac:dyDescent="0.2">
      <c r="A19" s="63" t="s">
        <v>103</v>
      </c>
      <c r="B19" s="63" t="s">
        <v>460</v>
      </c>
      <c r="C19" s="67" t="s">
        <v>611</v>
      </c>
      <c r="D19" s="67" t="s">
        <v>469</v>
      </c>
    </row>
    <row r="20" spans="1:4" x14ac:dyDescent="0.2">
      <c r="A20" s="68">
        <v>1230</v>
      </c>
      <c r="B20" s="70" t="s">
        <v>156</v>
      </c>
      <c r="C20" s="233">
        <v>0</v>
      </c>
      <c r="D20" s="233">
        <v>0</v>
      </c>
    </row>
    <row r="21" spans="1:4" x14ac:dyDescent="0.2">
      <c r="A21" s="64">
        <v>1231</v>
      </c>
      <c r="B21" s="60" t="s">
        <v>157</v>
      </c>
      <c r="C21" s="234">
        <v>0</v>
      </c>
      <c r="D21" s="234">
        <v>0</v>
      </c>
    </row>
    <row r="22" spans="1:4" x14ac:dyDescent="0.2">
      <c r="A22" s="64">
        <v>1232</v>
      </c>
      <c r="B22" s="60" t="s">
        <v>158</v>
      </c>
      <c r="C22" s="234">
        <v>0</v>
      </c>
      <c r="D22" s="234">
        <v>0</v>
      </c>
    </row>
    <row r="23" spans="1:4" x14ac:dyDescent="0.2">
      <c r="A23" s="64">
        <v>1233</v>
      </c>
      <c r="B23" s="60" t="s">
        <v>159</v>
      </c>
      <c r="C23" s="234">
        <v>0</v>
      </c>
      <c r="D23" s="234">
        <v>0</v>
      </c>
    </row>
    <row r="24" spans="1:4" x14ac:dyDescent="0.2">
      <c r="A24" s="64">
        <v>1234</v>
      </c>
      <c r="B24" s="60" t="s">
        <v>160</v>
      </c>
      <c r="C24" s="234">
        <v>0</v>
      </c>
      <c r="D24" s="234">
        <v>0</v>
      </c>
    </row>
    <row r="25" spans="1:4" x14ac:dyDescent="0.2">
      <c r="A25" s="64">
        <v>1235</v>
      </c>
      <c r="B25" s="60" t="s">
        <v>161</v>
      </c>
      <c r="C25" s="234">
        <v>0</v>
      </c>
      <c r="D25" s="234">
        <v>0</v>
      </c>
    </row>
    <row r="26" spans="1:4" x14ac:dyDescent="0.2">
      <c r="A26" s="64">
        <v>1236</v>
      </c>
      <c r="B26" s="60" t="s">
        <v>162</v>
      </c>
      <c r="C26" s="234">
        <v>0</v>
      </c>
      <c r="D26" s="234">
        <v>0</v>
      </c>
    </row>
    <row r="27" spans="1:4" x14ac:dyDescent="0.2">
      <c r="A27" s="64">
        <v>1239</v>
      </c>
      <c r="B27" s="60" t="s">
        <v>163</v>
      </c>
      <c r="C27" s="234">
        <v>0</v>
      </c>
      <c r="D27" s="234">
        <v>0</v>
      </c>
    </row>
    <row r="28" spans="1:4" x14ac:dyDescent="0.2">
      <c r="A28" s="68">
        <v>1240</v>
      </c>
      <c r="B28" s="70" t="s">
        <v>164</v>
      </c>
      <c r="C28" s="233">
        <v>1552405.98</v>
      </c>
      <c r="D28" s="233">
        <v>0</v>
      </c>
    </row>
    <row r="29" spans="1:4" x14ac:dyDescent="0.2">
      <c r="A29" s="64">
        <v>1241</v>
      </c>
      <c r="B29" s="60" t="s">
        <v>165</v>
      </c>
      <c r="C29" s="234">
        <v>1530732.02</v>
      </c>
      <c r="D29" s="234">
        <v>0</v>
      </c>
    </row>
    <row r="30" spans="1:4" x14ac:dyDescent="0.2">
      <c r="A30" s="64">
        <v>1242</v>
      </c>
      <c r="B30" s="60" t="s">
        <v>166</v>
      </c>
      <c r="C30" s="234">
        <v>13199</v>
      </c>
      <c r="D30" s="234">
        <v>0</v>
      </c>
    </row>
    <row r="31" spans="1:4" x14ac:dyDescent="0.2">
      <c r="A31" s="64">
        <v>1243</v>
      </c>
      <c r="B31" s="60" t="s">
        <v>167</v>
      </c>
      <c r="C31" s="234">
        <v>0</v>
      </c>
      <c r="D31" s="234">
        <v>0</v>
      </c>
    </row>
    <row r="32" spans="1:4" x14ac:dyDescent="0.2">
      <c r="A32" s="64">
        <v>1244</v>
      </c>
      <c r="B32" s="60" t="s">
        <v>168</v>
      </c>
      <c r="C32" s="234">
        <v>0</v>
      </c>
      <c r="D32" s="234">
        <v>0</v>
      </c>
    </row>
    <row r="33" spans="1:4" x14ac:dyDescent="0.2">
      <c r="A33" s="64">
        <v>1245</v>
      </c>
      <c r="B33" s="60" t="s">
        <v>169</v>
      </c>
      <c r="C33" s="234">
        <v>0</v>
      </c>
      <c r="D33" s="234">
        <v>0</v>
      </c>
    </row>
    <row r="34" spans="1:4" x14ac:dyDescent="0.2">
      <c r="A34" s="64">
        <v>1246</v>
      </c>
      <c r="B34" s="60" t="s">
        <v>170</v>
      </c>
      <c r="C34" s="234">
        <v>8474.9599999999991</v>
      </c>
      <c r="D34" s="234">
        <v>0</v>
      </c>
    </row>
    <row r="35" spans="1:4" x14ac:dyDescent="0.2">
      <c r="A35" s="64">
        <v>1247</v>
      </c>
      <c r="B35" s="60" t="s">
        <v>171</v>
      </c>
      <c r="C35" s="234">
        <v>0</v>
      </c>
      <c r="D35" s="234">
        <v>0</v>
      </c>
    </row>
    <row r="36" spans="1:4" x14ac:dyDescent="0.2">
      <c r="A36" s="64">
        <v>1248</v>
      </c>
      <c r="B36" s="60" t="s">
        <v>172</v>
      </c>
      <c r="C36" s="234">
        <v>0</v>
      </c>
      <c r="D36" s="234">
        <v>0</v>
      </c>
    </row>
    <row r="37" spans="1:4" x14ac:dyDescent="0.2">
      <c r="A37" s="68">
        <v>1250</v>
      </c>
      <c r="B37" s="70" t="s">
        <v>176</v>
      </c>
      <c r="C37" s="233">
        <v>610530.04</v>
      </c>
      <c r="D37" s="233">
        <v>0</v>
      </c>
    </row>
    <row r="38" spans="1:4" x14ac:dyDescent="0.2">
      <c r="A38" s="64">
        <v>1251</v>
      </c>
      <c r="B38" s="60" t="s">
        <v>177</v>
      </c>
      <c r="C38" s="234">
        <v>0</v>
      </c>
      <c r="D38" s="234">
        <v>0</v>
      </c>
    </row>
    <row r="39" spans="1:4" x14ac:dyDescent="0.2">
      <c r="A39" s="64">
        <v>1252</v>
      </c>
      <c r="B39" s="60" t="s">
        <v>178</v>
      </c>
      <c r="C39" s="234">
        <v>0</v>
      </c>
      <c r="D39" s="234">
        <v>0</v>
      </c>
    </row>
    <row r="40" spans="1:4" x14ac:dyDescent="0.2">
      <c r="A40" s="64">
        <v>1253</v>
      </c>
      <c r="B40" s="60" t="s">
        <v>179</v>
      </c>
      <c r="C40" s="234">
        <v>0</v>
      </c>
      <c r="D40" s="234">
        <v>0</v>
      </c>
    </row>
    <row r="41" spans="1:4" x14ac:dyDescent="0.2">
      <c r="A41" s="64">
        <v>1254</v>
      </c>
      <c r="B41" s="60" t="s">
        <v>180</v>
      </c>
      <c r="C41" s="234">
        <v>610530.04</v>
      </c>
      <c r="D41" s="234">
        <v>0</v>
      </c>
    </row>
    <row r="42" spans="1:4" x14ac:dyDescent="0.2">
      <c r="A42" s="64">
        <v>1259</v>
      </c>
      <c r="B42" s="60" t="s">
        <v>181</v>
      </c>
      <c r="C42" s="234">
        <v>0</v>
      </c>
      <c r="D42" s="234">
        <v>0</v>
      </c>
    </row>
    <row r="43" spans="1:4" x14ac:dyDescent="0.2">
      <c r="A43" s="64"/>
      <c r="B43" s="69" t="s">
        <v>470</v>
      </c>
      <c r="C43" s="233">
        <f>C20+C28+C37</f>
        <v>2162936.02</v>
      </c>
      <c r="D43" s="233">
        <f>D20+D28+D37</f>
        <v>0</v>
      </c>
    </row>
    <row r="45" spans="1:4" x14ac:dyDescent="0.2">
      <c r="A45" s="62" t="s">
        <v>471</v>
      </c>
      <c r="B45" s="62"/>
      <c r="C45" s="62"/>
      <c r="D45" s="62"/>
    </row>
    <row r="46" spans="1:4" x14ac:dyDescent="0.2">
      <c r="A46" s="63" t="s">
        <v>103</v>
      </c>
      <c r="B46" s="63" t="s">
        <v>460</v>
      </c>
      <c r="C46" s="67">
        <v>2021</v>
      </c>
      <c r="D46" s="67">
        <v>2020</v>
      </c>
    </row>
    <row r="47" spans="1:4" x14ac:dyDescent="0.2">
      <c r="A47" s="68">
        <v>3210</v>
      </c>
      <c r="B47" s="70" t="s">
        <v>472</v>
      </c>
      <c r="C47" s="233">
        <v>0</v>
      </c>
      <c r="D47" s="233">
        <v>0</v>
      </c>
    </row>
    <row r="48" spans="1:4" x14ac:dyDescent="0.2">
      <c r="A48" s="64"/>
      <c r="B48" s="69" t="s">
        <v>473</v>
      </c>
      <c r="C48" s="233">
        <v>0</v>
      </c>
      <c r="D48" s="233">
        <v>0</v>
      </c>
    </row>
    <row r="49" spans="1:4" x14ac:dyDescent="0.2">
      <c r="A49" s="68">
        <v>5400</v>
      </c>
      <c r="B49" s="70" t="s">
        <v>287</v>
      </c>
      <c r="C49" s="233">
        <v>0</v>
      </c>
      <c r="D49" s="233">
        <v>0</v>
      </c>
    </row>
    <row r="50" spans="1:4" x14ac:dyDescent="0.2">
      <c r="A50" s="64">
        <v>5410</v>
      </c>
      <c r="B50" s="60" t="s">
        <v>474</v>
      </c>
      <c r="C50" s="234">
        <v>0</v>
      </c>
      <c r="D50" s="234">
        <v>0</v>
      </c>
    </row>
    <row r="51" spans="1:4" x14ac:dyDescent="0.2">
      <c r="A51" s="64">
        <v>5411</v>
      </c>
      <c r="B51" s="60" t="s">
        <v>285</v>
      </c>
      <c r="C51" s="234">
        <v>0</v>
      </c>
      <c r="D51" s="234">
        <v>0</v>
      </c>
    </row>
    <row r="52" spans="1:4" x14ac:dyDescent="0.2">
      <c r="A52" s="64">
        <v>5420</v>
      </c>
      <c r="B52" s="60" t="s">
        <v>475</v>
      </c>
      <c r="C52" s="234">
        <v>0</v>
      </c>
      <c r="D52" s="234">
        <v>0</v>
      </c>
    </row>
    <row r="53" spans="1:4" x14ac:dyDescent="0.2">
      <c r="A53" s="64">
        <v>5421</v>
      </c>
      <c r="B53" s="60" t="s">
        <v>282</v>
      </c>
      <c r="C53" s="234">
        <v>0</v>
      </c>
      <c r="D53" s="234">
        <v>0</v>
      </c>
    </row>
    <row r="54" spans="1:4" x14ac:dyDescent="0.2">
      <c r="A54" s="64">
        <v>5430</v>
      </c>
      <c r="B54" s="60" t="s">
        <v>476</v>
      </c>
      <c r="C54" s="234">
        <v>0</v>
      </c>
      <c r="D54" s="234">
        <v>0</v>
      </c>
    </row>
    <row r="55" spans="1:4" x14ac:dyDescent="0.2">
      <c r="A55" s="64">
        <v>5431</v>
      </c>
      <c r="B55" s="60" t="s">
        <v>279</v>
      </c>
      <c r="C55" s="234">
        <v>0</v>
      </c>
      <c r="D55" s="234">
        <v>0</v>
      </c>
    </row>
    <row r="56" spans="1:4" x14ac:dyDescent="0.2">
      <c r="A56" s="64">
        <v>5440</v>
      </c>
      <c r="B56" s="60" t="s">
        <v>477</v>
      </c>
      <c r="C56" s="234">
        <v>0</v>
      </c>
      <c r="D56" s="234">
        <v>0</v>
      </c>
    </row>
    <row r="57" spans="1:4" x14ac:dyDescent="0.2">
      <c r="A57" s="64">
        <v>5441</v>
      </c>
      <c r="B57" s="60" t="s">
        <v>477</v>
      </c>
      <c r="C57" s="234">
        <v>0</v>
      </c>
      <c r="D57" s="234">
        <v>0</v>
      </c>
    </row>
    <row r="58" spans="1:4" x14ac:dyDescent="0.2">
      <c r="A58" s="64">
        <v>5450</v>
      </c>
      <c r="B58" s="60" t="s">
        <v>478</v>
      </c>
      <c r="C58" s="234">
        <v>0</v>
      </c>
      <c r="D58" s="234">
        <v>0</v>
      </c>
    </row>
    <row r="59" spans="1:4" x14ac:dyDescent="0.2">
      <c r="A59" s="64">
        <v>5451</v>
      </c>
      <c r="B59" s="60" t="s">
        <v>275</v>
      </c>
      <c r="C59" s="234">
        <v>0</v>
      </c>
      <c r="D59" s="234">
        <v>0</v>
      </c>
    </row>
    <row r="60" spans="1:4" x14ac:dyDescent="0.2">
      <c r="A60" s="64">
        <v>5452</v>
      </c>
      <c r="B60" s="60" t="s">
        <v>274</v>
      </c>
      <c r="C60" s="234">
        <v>0</v>
      </c>
      <c r="D60" s="234">
        <v>0</v>
      </c>
    </row>
    <row r="61" spans="1:4" x14ac:dyDescent="0.2">
      <c r="A61" s="68">
        <v>5500</v>
      </c>
      <c r="B61" s="70" t="s">
        <v>273</v>
      </c>
      <c r="C61" s="233">
        <v>2850491.01</v>
      </c>
      <c r="D61" s="233">
        <v>0</v>
      </c>
    </row>
    <row r="62" spans="1:4" x14ac:dyDescent="0.2">
      <c r="A62" s="64">
        <v>5510</v>
      </c>
      <c r="B62" s="60" t="s">
        <v>272</v>
      </c>
      <c r="C62" s="234">
        <v>2850491.01</v>
      </c>
      <c r="D62" s="234">
        <v>0</v>
      </c>
    </row>
    <row r="63" spans="1:4" x14ac:dyDescent="0.2">
      <c r="A63" s="64">
        <v>5511</v>
      </c>
      <c r="B63" s="60" t="s">
        <v>271</v>
      </c>
      <c r="C63" s="234">
        <v>0</v>
      </c>
      <c r="D63" s="234">
        <v>0</v>
      </c>
    </row>
    <row r="64" spans="1:4" x14ac:dyDescent="0.2">
      <c r="A64" s="64">
        <v>5512</v>
      </c>
      <c r="B64" s="60" t="s">
        <v>270</v>
      </c>
      <c r="C64" s="234">
        <v>0</v>
      </c>
      <c r="D64" s="234">
        <v>0</v>
      </c>
    </row>
    <row r="65" spans="1:4" x14ac:dyDescent="0.2">
      <c r="A65" s="64">
        <v>5513</v>
      </c>
      <c r="B65" s="60" t="s">
        <v>269</v>
      </c>
      <c r="C65" s="234">
        <v>0</v>
      </c>
      <c r="D65" s="234">
        <v>0</v>
      </c>
    </row>
    <row r="66" spans="1:4" x14ac:dyDescent="0.2">
      <c r="A66" s="64">
        <v>5514</v>
      </c>
      <c r="B66" s="60" t="s">
        <v>268</v>
      </c>
      <c r="C66" s="234">
        <v>0</v>
      </c>
      <c r="D66" s="234">
        <v>0</v>
      </c>
    </row>
    <row r="67" spans="1:4" x14ac:dyDescent="0.2">
      <c r="A67" s="64">
        <v>5515</v>
      </c>
      <c r="B67" s="60" t="s">
        <v>267</v>
      </c>
      <c r="C67" s="234">
        <v>1405289.4</v>
      </c>
      <c r="D67" s="234">
        <v>0</v>
      </c>
    </row>
    <row r="68" spans="1:4" x14ac:dyDescent="0.2">
      <c r="A68" s="64">
        <v>5516</v>
      </c>
      <c r="B68" s="60" t="s">
        <v>266</v>
      </c>
      <c r="C68" s="234">
        <v>0</v>
      </c>
      <c r="D68" s="234">
        <v>0</v>
      </c>
    </row>
    <row r="69" spans="1:4" x14ac:dyDescent="0.2">
      <c r="A69" s="64">
        <v>5517</v>
      </c>
      <c r="B69" s="60" t="s">
        <v>265</v>
      </c>
      <c r="C69" s="234">
        <v>1445201.61</v>
      </c>
      <c r="D69" s="234">
        <v>0</v>
      </c>
    </row>
    <row r="70" spans="1:4" x14ac:dyDescent="0.2">
      <c r="A70" s="64">
        <v>5518</v>
      </c>
      <c r="B70" s="60" t="s">
        <v>264</v>
      </c>
      <c r="C70" s="234">
        <v>0</v>
      </c>
      <c r="D70" s="234">
        <v>0</v>
      </c>
    </row>
    <row r="71" spans="1:4" x14ac:dyDescent="0.2">
      <c r="A71" s="64">
        <v>5520</v>
      </c>
      <c r="B71" s="60" t="s">
        <v>263</v>
      </c>
      <c r="C71" s="234">
        <v>0</v>
      </c>
      <c r="D71" s="234">
        <v>0</v>
      </c>
    </row>
    <row r="72" spans="1:4" x14ac:dyDescent="0.2">
      <c r="A72" s="64">
        <v>5521</v>
      </c>
      <c r="B72" s="60" t="s">
        <v>262</v>
      </c>
      <c r="C72" s="234">
        <v>0</v>
      </c>
      <c r="D72" s="234">
        <v>0</v>
      </c>
    </row>
    <row r="73" spans="1:4" x14ac:dyDescent="0.2">
      <c r="A73" s="64">
        <v>5522</v>
      </c>
      <c r="B73" s="60" t="s">
        <v>261</v>
      </c>
      <c r="C73" s="234">
        <v>0</v>
      </c>
      <c r="D73" s="234">
        <v>0</v>
      </c>
    </row>
    <row r="74" spans="1:4" x14ac:dyDescent="0.2">
      <c r="A74" s="64">
        <v>5530</v>
      </c>
      <c r="B74" s="60" t="s">
        <v>260</v>
      </c>
      <c r="C74" s="234">
        <v>0</v>
      </c>
      <c r="D74" s="234">
        <v>0</v>
      </c>
    </row>
    <row r="75" spans="1:4" x14ac:dyDescent="0.2">
      <c r="A75" s="64">
        <v>5531</v>
      </c>
      <c r="B75" s="60" t="s">
        <v>259</v>
      </c>
      <c r="C75" s="234">
        <v>0</v>
      </c>
      <c r="D75" s="234">
        <v>0</v>
      </c>
    </row>
    <row r="76" spans="1:4" x14ac:dyDescent="0.2">
      <c r="A76" s="64">
        <v>5532</v>
      </c>
      <c r="B76" s="60" t="s">
        <v>258</v>
      </c>
      <c r="C76" s="234">
        <v>0</v>
      </c>
      <c r="D76" s="234">
        <v>0</v>
      </c>
    </row>
    <row r="77" spans="1:4" x14ac:dyDescent="0.2">
      <c r="A77" s="64">
        <v>5533</v>
      </c>
      <c r="B77" s="60" t="s">
        <v>257</v>
      </c>
      <c r="C77" s="234">
        <v>0</v>
      </c>
      <c r="D77" s="234">
        <v>0</v>
      </c>
    </row>
    <row r="78" spans="1:4" x14ac:dyDescent="0.2">
      <c r="A78" s="64">
        <v>5534</v>
      </c>
      <c r="B78" s="60" t="s">
        <v>256</v>
      </c>
      <c r="C78" s="234">
        <v>0</v>
      </c>
      <c r="D78" s="234">
        <v>0</v>
      </c>
    </row>
    <row r="79" spans="1:4" x14ac:dyDescent="0.2">
      <c r="A79" s="64">
        <v>5535</v>
      </c>
      <c r="B79" s="60" t="s">
        <v>255</v>
      </c>
      <c r="C79" s="234">
        <v>0</v>
      </c>
      <c r="D79" s="234">
        <v>0</v>
      </c>
    </row>
    <row r="80" spans="1:4" x14ac:dyDescent="0.2">
      <c r="A80" s="64">
        <v>5540</v>
      </c>
      <c r="B80" s="60" t="s">
        <v>254</v>
      </c>
      <c r="C80" s="234">
        <v>0</v>
      </c>
      <c r="D80" s="234">
        <v>0</v>
      </c>
    </row>
    <row r="81" spans="1:4" x14ac:dyDescent="0.2">
      <c r="A81" s="64">
        <v>5541</v>
      </c>
      <c r="B81" s="60" t="s">
        <v>254</v>
      </c>
      <c r="C81" s="234">
        <v>0</v>
      </c>
      <c r="D81" s="234">
        <v>0</v>
      </c>
    </row>
    <row r="82" spans="1:4" x14ac:dyDescent="0.2">
      <c r="A82" s="64">
        <v>5550</v>
      </c>
      <c r="B82" s="60" t="s">
        <v>253</v>
      </c>
      <c r="C82" s="234">
        <v>0</v>
      </c>
      <c r="D82" s="234">
        <v>0</v>
      </c>
    </row>
    <row r="83" spans="1:4" x14ac:dyDescent="0.2">
      <c r="A83" s="64">
        <v>5551</v>
      </c>
      <c r="B83" s="60" t="s">
        <v>253</v>
      </c>
      <c r="C83" s="234">
        <v>0</v>
      </c>
      <c r="D83" s="234">
        <v>0</v>
      </c>
    </row>
    <row r="84" spans="1:4" x14ac:dyDescent="0.2">
      <c r="A84" s="64">
        <v>5590</v>
      </c>
      <c r="B84" s="60" t="s">
        <v>252</v>
      </c>
      <c r="C84" s="234">
        <v>0</v>
      </c>
      <c r="D84" s="234">
        <v>0</v>
      </c>
    </row>
    <row r="85" spans="1:4" x14ac:dyDescent="0.2">
      <c r="A85" s="64">
        <v>5591</v>
      </c>
      <c r="B85" s="60" t="s">
        <v>251</v>
      </c>
      <c r="C85" s="234">
        <v>0</v>
      </c>
      <c r="D85" s="234">
        <v>0</v>
      </c>
    </row>
    <row r="86" spans="1:4" x14ac:dyDescent="0.2">
      <c r="A86" s="64">
        <v>5592</v>
      </c>
      <c r="B86" s="60" t="s">
        <v>250</v>
      </c>
      <c r="C86" s="234">
        <v>0</v>
      </c>
      <c r="D86" s="234">
        <v>0</v>
      </c>
    </row>
    <row r="87" spans="1:4" x14ac:dyDescent="0.2">
      <c r="A87" s="64">
        <v>5593</v>
      </c>
      <c r="B87" s="60" t="s">
        <v>249</v>
      </c>
      <c r="C87" s="234">
        <v>0</v>
      </c>
      <c r="D87" s="234">
        <v>0</v>
      </c>
    </row>
    <row r="88" spans="1:4" x14ac:dyDescent="0.2">
      <c r="A88" s="64">
        <v>5594</v>
      </c>
      <c r="B88" s="60" t="s">
        <v>479</v>
      </c>
      <c r="C88" s="234">
        <v>0</v>
      </c>
      <c r="D88" s="234">
        <v>0</v>
      </c>
    </row>
    <row r="89" spans="1:4" x14ac:dyDescent="0.2">
      <c r="A89" s="64">
        <v>5595</v>
      </c>
      <c r="B89" s="60" t="s">
        <v>247</v>
      </c>
      <c r="C89" s="234">
        <v>0</v>
      </c>
      <c r="D89" s="234">
        <v>0</v>
      </c>
    </row>
    <row r="90" spans="1:4" x14ac:dyDescent="0.2">
      <c r="A90" s="64">
        <v>5596</v>
      </c>
      <c r="B90" s="60" t="s">
        <v>246</v>
      </c>
      <c r="C90" s="234">
        <v>0</v>
      </c>
      <c r="D90" s="234">
        <v>0</v>
      </c>
    </row>
    <row r="91" spans="1:4" x14ac:dyDescent="0.2">
      <c r="A91" s="64">
        <v>5597</v>
      </c>
      <c r="B91" s="60" t="s">
        <v>245</v>
      </c>
      <c r="C91" s="234">
        <v>0</v>
      </c>
      <c r="D91" s="234">
        <v>0</v>
      </c>
    </row>
    <row r="92" spans="1:4" x14ac:dyDescent="0.2">
      <c r="A92" s="64">
        <v>5599</v>
      </c>
      <c r="B92" s="60" t="s">
        <v>243</v>
      </c>
      <c r="C92" s="234">
        <v>0</v>
      </c>
      <c r="D92" s="234">
        <v>0</v>
      </c>
    </row>
    <row r="93" spans="1:4" x14ac:dyDescent="0.2">
      <c r="A93" s="68">
        <v>5600</v>
      </c>
      <c r="B93" s="70" t="s">
        <v>242</v>
      </c>
      <c r="C93" s="233">
        <v>0</v>
      </c>
      <c r="D93" s="233">
        <v>0</v>
      </c>
    </row>
    <row r="94" spans="1:4" x14ac:dyDescent="0.2">
      <c r="A94" s="64">
        <v>5610</v>
      </c>
      <c r="B94" s="60" t="s">
        <v>241</v>
      </c>
      <c r="C94" s="234">
        <v>0</v>
      </c>
      <c r="D94" s="234">
        <v>0</v>
      </c>
    </row>
    <row r="95" spans="1:4" x14ac:dyDescent="0.2">
      <c r="A95" s="64">
        <v>5611</v>
      </c>
      <c r="B95" s="60" t="s">
        <v>240</v>
      </c>
      <c r="C95" s="234">
        <v>0</v>
      </c>
      <c r="D95" s="234">
        <v>0</v>
      </c>
    </row>
    <row r="96" spans="1:4" x14ac:dyDescent="0.2">
      <c r="A96" s="68">
        <v>2110</v>
      </c>
      <c r="B96" s="73" t="s">
        <v>480</v>
      </c>
      <c r="C96" s="233">
        <v>0</v>
      </c>
      <c r="D96" s="233">
        <v>0</v>
      </c>
    </row>
    <row r="97" spans="1:4" x14ac:dyDescent="0.2">
      <c r="A97" s="64">
        <v>2111</v>
      </c>
      <c r="B97" s="60" t="s">
        <v>481</v>
      </c>
      <c r="C97" s="234">
        <v>0</v>
      </c>
      <c r="D97" s="234">
        <v>0</v>
      </c>
    </row>
    <row r="98" spans="1:4" x14ac:dyDescent="0.2">
      <c r="A98" s="64">
        <v>2112</v>
      </c>
      <c r="B98" s="60" t="s">
        <v>482</v>
      </c>
      <c r="C98" s="234">
        <v>0</v>
      </c>
      <c r="D98" s="234">
        <v>0</v>
      </c>
    </row>
    <row r="99" spans="1:4" x14ac:dyDescent="0.2">
      <c r="A99" s="64">
        <v>2112</v>
      </c>
      <c r="B99" s="60" t="s">
        <v>483</v>
      </c>
      <c r="C99" s="234">
        <v>0</v>
      </c>
      <c r="D99" s="234">
        <v>0</v>
      </c>
    </row>
    <row r="100" spans="1:4" x14ac:dyDescent="0.2">
      <c r="A100" s="64">
        <v>2115</v>
      </c>
      <c r="B100" s="60" t="s">
        <v>484</v>
      </c>
      <c r="C100" s="234">
        <v>0</v>
      </c>
      <c r="D100" s="234">
        <v>0</v>
      </c>
    </row>
    <row r="101" spans="1:4" x14ac:dyDescent="0.2">
      <c r="A101" s="64">
        <v>2114</v>
      </c>
      <c r="B101" s="60" t="s">
        <v>485</v>
      </c>
      <c r="C101" s="234">
        <v>0</v>
      </c>
      <c r="D101" s="234">
        <v>0</v>
      </c>
    </row>
    <row r="102" spans="1:4" x14ac:dyDescent="0.2">
      <c r="A102" s="64"/>
      <c r="B102" s="69" t="s">
        <v>486</v>
      </c>
      <c r="C102" s="233">
        <v>0</v>
      </c>
      <c r="D102" s="233">
        <v>0</v>
      </c>
    </row>
    <row r="103" spans="1:4" x14ac:dyDescent="0.2">
      <c r="A103" s="68">
        <v>1120</v>
      </c>
      <c r="B103" s="74" t="s">
        <v>487</v>
      </c>
      <c r="C103" s="233">
        <v>0</v>
      </c>
      <c r="D103" s="233">
        <v>0</v>
      </c>
    </row>
    <row r="104" spans="1:4" x14ac:dyDescent="0.2">
      <c r="A104" s="64">
        <v>1124</v>
      </c>
      <c r="B104" s="75" t="s">
        <v>488</v>
      </c>
      <c r="C104" s="234">
        <v>0</v>
      </c>
      <c r="D104" s="234">
        <v>0</v>
      </c>
    </row>
    <row r="105" spans="1:4" x14ac:dyDescent="0.2">
      <c r="A105" s="64">
        <v>1124</v>
      </c>
      <c r="B105" s="75" t="s">
        <v>489</v>
      </c>
      <c r="C105" s="234">
        <v>0</v>
      </c>
      <c r="D105" s="234">
        <v>0</v>
      </c>
    </row>
    <row r="106" spans="1:4" x14ac:dyDescent="0.2">
      <c r="A106" s="64">
        <v>1124</v>
      </c>
      <c r="B106" s="75" t="s">
        <v>490</v>
      </c>
      <c r="C106" s="234">
        <v>0</v>
      </c>
      <c r="D106" s="234">
        <v>0</v>
      </c>
    </row>
    <row r="107" spans="1:4" x14ac:dyDescent="0.2">
      <c r="A107" s="64">
        <v>1124</v>
      </c>
      <c r="B107" s="75" t="s">
        <v>491</v>
      </c>
      <c r="C107" s="234">
        <v>0</v>
      </c>
      <c r="D107" s="234">
        <v>0</v>
      </c>
    </row>
    <row r="108" spans="1:4" x14ac:dyDescent="0.2">
      <c r="A108" s="64">
        <v>1124</v>
      </c>
      <c r="B108" s="75" t="s">
        <v>492</v>
      </c>
      <c r="C108" s="234">
        <v>0</v>
      </c>
      <c r="D108" s="234">
        <v>0</v>
      </c>
    </row>
    <row r="109" spans="1:4" x14ac:dyDescent="0.2">
      <c r="A109" s="64">
        <v>1124</v>
      </c>
      <c r="B109" s="75" t="s">
        <v>493</v>
      </c>
      <c r="C109" s="234">
        <v>0</v>
      </c>
      <c r="D109" s="234">
        <v>0</v>
      </c>
    </row>
    <row r="110" spans="1:4" x14ac:dyDescent="0.2">
      <c r="A110" s="64">
        <v>1122</v>
      </c>
      <c r="B110" s="75" t="s">
        <v>494</v>
      </c>
      <c r="C110" s="234">
        <v>0</v>
      </c>
      <c r="D110" s="234">
        <v>0</v>
      </c>
    </row>
    <row r="111" spans="1:4" x14ac:dyDescent="0.2">
      <c r="A111" s="64">
        <v>1122</v>
      </c>
      <c r="B111" s="75" t="s">
        <v>495</v>
      </c>
      <c r="C111" s="234">
        <v>0</v>
      </c>
      <c r="D111" s="234">
        <v>0</v>
      </c>
    </row>
    <row r="112" spans="1:4" x14ac:dyDescent="0.2">
      <c r="A112" s="64">
        <v>1122</v>
      </c>
      <c r="B112" s="75" t="s">
        <v>496</v>
      </c>
      <c r="C112" s="234">
        <v>0</v>
      </c>
      <c r="D112" s="234">
        <v>0</v>
      </c>
    </row>
    <row r="113" spans="1:4" x14ac:dyDescent="0.2">
      <c r="A113" s="64"/>
      <c r="B113" s="76" t="s">
        <v>497</v>
      </c>
      <c r="C113" s="233">
        <f>C47+C48-C102</f>
        <v>0</v>
      </c>
      <c r="D113" s="233">
        <f>D47+D48-D102</f>
        <v>0</v>
      </c>
    </row>
    <row r="115" spans="1:4" x14ac:dyDescent="0.2">
      <c r="B115" s="41" t="s">
        <v>239</v>
      </c>
    </row>
    <row r="130" spans="8:8" x14ac:dyDescent="0.2">
      <c r="H130" s="77"/>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scale="70" fitToHeight="0" orientation="portrait"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zoomScaleNormal="100" zoomScaleSheetLayoutView="100" workbookViewId="0">
      <selection sqref="A1:C1"/>
    </sheetView>
  </sheetViews>
  <sheetFormatPr baseColWidth="10" defaultRowHeight="11.25" x14ac:dyDescent="0.2"/>
  <cols>
    <col min="1" max="1" width="3.28515625" style="82" customWidth="1"/>
    <col min="2" max="2" width="63.140625" style="82" customWidth="1"/>
    <col min="3" max="3" width="17.7109375" style="82" customWidth="1"/>
    <col min="4" max="16384" width="11.42578125" style="82"/>
  </cols>
  <sheetData>
    <row r="1" spans="1:3" s="78" customFormat="1" ht="18" customHeight="1" x14ac:dyDescent="0.25">
      <c r="A1" s="359" t="s">
        <v>1973</v>
      </c>
      <c r="B1" s="360"/>
      <c r="C1" s="361"/>
    </row>
    <row r="2" spans="1:3" s="78" customFormat="1" ht="18" customHeight="1" x14ac:dyDescent="0.25">
      <c r="A2" s="362" t="s">
        <v>498</v>
      </c>
      <c r="B2" s="363"/>
      <c r="C2" s="364"/>
    </row>
    <row r="3" spans="1:3" s="78" customFormat="1" ht="18" customHeight="1" x14ac:dyDescent="0.25">
      <c r="A3" s="362" t="s">
        <v>1974</v>
      </c>
      <c r="B3" s="363"/>
      <c r="C3" s="364"/>
    </row>
    <row r="4" spans="1:3" s="79" customFormat="1" x14ac:dyDescent="0.2">
      <c r="A4" s="365" t="s">
        <v>499</v>
      </c>
      <c r="B4" s="366"/>
      <c r="C4" s="367"/>
    </row>
    <row r="5" spans="1:3" x14ac:dyDescent="0.2">
      <c r="A5" s="80" t="s">
        <v>500</v>
      </c>
      <c r="B5" s="80"/>
      <c r="C5" s="303">
        <v>0</v>
      </c>
    </row>
    <row r="6" spans="1:3" x14ac:dyDescent="0.2">
      <c r="B6" s="83"/>
      <c r="C6" s="304"/>
    </row>
    <row r="7" spans="1:3" x14ac:dyDescent="0.2">
      <c r="A7" s="84" t="s">
        <v>501</v>
      </c>
      <c r="B7" s="84"/>
      <c r="C7" s="305">
        <f>SUM(C8:C13)</f>
        <v>0</v>
      </c>
    </row>
    <row r="8" spans="1:3" x14ac:dyDescent="0.2">
      <c r="A8" s="85" t="s">
        <v>502</v>
      </c>
      <c r="B8" s="86" t="s">
        <v>378</v>
      </c>
      <c r="C8" s="306">
        <v>0</v>
      </c>
    </row>
    <row r="9" spans="1:3" x14ac:dyDescent="0.2">
      <c r="A9" s="87" t="s">
        <v>503</v>
      </c>
      <c r="B9" s="88" t="s">
        <v>504</v>
      </c>
      <c r="C9" s="306">
        <v>0</v>
      </c>
    </row>
    <row r="10" spans="1:3" x14ac:dyDescent="0.2">
      <c r="A10" s="87" t="s">
        <v>505</v>
      </c>
      <c r="B10" s="88" t="s">
        <v>369</v>
      </c>
      <c r="C10" s="306">
        <v>0</v>
      </c>
    </row>
    <row r="11" spans="1:3" x14ac:dyDescent="0.2">
      <c r="A11" s="87" t="s">
        <v>506</v>
      </c>
      <c r="B11" s="88" t="s">
        <v>368</v>
      </c>
      <c r="C11" s="306">
        <v>0</v>
      </c>
    </row>
    <row r="12" spans="1:3" x14ac:dyDescent="0.2">
      <c r="A12" s="87" t="s">
        <v>507</v>
      </c>
      <c r="B12" s="88" t="s">
        <v>362</v>
      </c>
      <c r="C12" s="306">
        <v>0</v>
      </c>
    </row>
    <row r="13" spans="1:3" x14ac:dyDescent="0.2">
      <c r="A13" s="89" t="s">
        <v>508</v>
      </c>
      <c r="B13" s="90" t="s">
        <v>509</v>
      </c>
      <c r="C13" s="306">
        <v>0</v>
      </c>
    </row>
    <row r="14" spans="1:3" x14ac:dyDescent="0.2">
      <c r="B14" s="91"/>
      <c r="C14" s="307"/>
    </row>
    <row r="15" spans="1:3" x14ac:dyDescent="0.2">
      <c r="A15" s="84" t="s">
        <v>510</v>
      </c>
      <c r="B15" s="83"/>
      <c r="C15" s="305">
        <f>SUM(C16:C18)</f>
        <v>0</v>
      </c>
    </row>
    <row r="16" spans="1:3" x14ac:dyDescent="0.2">
      <c r="A16" s="92">
        <v>3.1</v>
      </c>
      <c r="B16" s="88" t="s">
        <v>511</v>
      </c>
      <c r="C16" s="306">
        <v>0</v>
      </c>
    </row>
    <row r="17" spans="1:3" x14ac:dyDescent="0.2">
      <c r="A17" s="93">
        <v>3.2</v>
      </c>
      <c r="B17" s="88" t="s">
        <v>512</v>
      </c>
      <c r="C17" s="306">
        <v>0</v>
      </c>
    </row>
    <row r="18" spans="1:3" x14ac:dyDescent="0.2">
      <c r="A18" s="93">
        <v>3.3</v>
      </c>
      <c r="B18" s="90" t="s">
        <v>513</v>
      </c>
      <c r="C18" s="308">
        <v>0</v>
      </c>
    </row>
    <row r="19" spans="1:3" x14ac:dyDescent="0.2">
      <c r="B19" s="94"/>
      <c r="C19" s="309"/>
    </row>
    <row r="20" spans="1:3" x14ac:dyDescent="0.2">
      <c r="A20" s="95" t="s">
        <v>514</v>
      </c>
      <c r="B20" s="95"/>
      <c r="C20" s="303">
        <f>C5+C7-C15</f>
        <v>0</v>
      </c>
    </row>
    <row r="21" spans="1:3" x14ac:dyDescent="0.2">
      <c r="C21" s="144"/>
    </row>
    <row r="22" spans="1:3" ht="25.5" customHeight="1" x14ac:dyDescent="0.2">
      <c r="A22" s="368" t="s">
        <v>239</v>
      </c>
      <c r="B22" s="368"/>
      <c r="C22" s="368"/>
    </row>
  </sheetData>
  <mergeCells count="5">
    <mergeCell ref="A1:C1"/>
    <mergeCell ref="A2:C2"/>
    <mergeCell ref="A3:C3"/>
    <mergeCell ref="A4:C4"/>
    <mergeCell ref="A22:C22"/>
  </mergeCells>
  <pageMargins left="0.7" right="0.7" top="0.75" bottom="0.75" header="0.3" footer="0.3"/>
  <pageSetup orientation="portrait"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zoomScaleNormal="100" zoomScaleSheetLayoutView="100" workbookViewId="0">
      <selection sqref="A1:C1"/>
    </sheetView>
  </sheetViews>
  <sheetFormatPr baseColWidth="10" defaultRowHeight="11.25" x14ac:dyDescent="0.2"/>
  <cols>
    <col min="1" max="1" width="3.7109375" style="82" customWidth="1"/>
    <col min="2" max="2" width="62.140625" style="82" customWidth="1"/>
    <col min="3" max="3" width="17.7109375" style="82" customWidth="1"/>
    <col min="4" max="16384" width="11.42578125" style="82"/>
  </cols>
  <sheetData>
    <row r="1" spans="1:3" s="113" customFormat="1" ht="18.95" customHeight="1" x14ac:dyDescent="0.25">
      <c r="A1" s="369" t="s">
        <v>1973</v>
      </c>
      <c r="B1" s="370"/>
      <c r="C1" s="371"/>
    </row>
    <row r="2" spans="1:3" s="113" customFormat="1" ht="18.95" customHeight="1" x14ac:dyDescent="0.25">
      <c r="A2" s="372" t="s">
        <v>552</v>
      </c>
      <c r="B2" s="373"/>
      <c r="C2" s="374"/>
    </row>
    <row r="3" spans="1:3" s="113" customFormat="1" ht="18.95" customHeight="1" x14ac:dyDescent="0.25">
      <c r="A3" s="372" t="s">
        <v>1974</v>
      </c>
      <c r="B3" s="373"/>
      <c r="C3" s="374"/>
    </row>
    <row r="4" spans="1:3" x14ac:dyDescent="0.2">
      <c r="A4" s="365" t="s">
        <v>499</v>
      </c>
      <c r="B4" s="366"/>
      <c r="C4" s="367"/>
    </row>
    <row r="5" spans="1:3" x14ac:dyDescent="0.2">
      <c r="A5" s="112" t="s">
        <v>551</v>
      </c>
      <c r="B5" s="80"/>
      <c r="C5" s="340">
        <v>0</v>
      </c>
    </row>
    <row r="6" spans="1:3" x14ac:dyDescent="0.2">
      <c r="A6" s="99"/>
      <c r="B6" s="83"/>
      <c r="C6" s="304"/>
    </row>
    <row r="7" spans="1:3" x14ac:dyDescent="0.2">
      <c r="A7" s="84" t="s">
        <v>550</v>
      </c>
      <c r="B7" s="111"/>
      <c r="C7" s="305">
        <f>SUM(C8:C28)</f>
        <v>0</v>
      </c>
    </row>
    <row r="8" spans="1:3" x14ac:dyDescent="0.2">
      <c r="A8" s="110">
        <v>2.1</v>
      </c>
      <c r="B8" s="101" t="s">
        <v>347</v>
      </c>
      <c r="C8" s="341">
        <v>0</v>
      </c>
    </row>
    <row r="9" spans="1:3" x14ac:dyDescent="0.2">
      <c r="A9" s="110">
        <v>2.2000000000000002</v>
      </c>
      <c r="B9" s="101" t="s">
        <v>350</v>
      </c>
      <c r="C9" s="341">
        <v>0</v>
      </c>
    </row>
    <row r="10" spans="1:3" x14ac:dyDescent="0.2">
      <c r="A10" s="102">
        <v>2.2999999999999998</v>
      </c>
      <c r="B10" s="104" t="s">
        <v>165</v>
      </c>
      <c r="C10" s="341">
        <v>0</v>
      </c>
    </row>
    <row r="11" spans="1:3" x14ac:dyDescent="0.2">
      <c r="A11" s="102">
        <v>2.4</v>
      </c>
      <c r="B11" s="104" t="s">
        <v>166</v>
      </c>
      <c r="C11" s="341">
        <v>0</v>
      </c>
    </row>
    <row r="12" spans="1:3" x14ac:dyDescent="0.2">
      <c r="A12" s="102">
        <v>2.5</v>
      </c>
      <c r="B12" s="104" t="s">
        <v>167</v>
      </c>
      <c r="C12" s="341">
        <v>0</v>
      </c>
    </row>
    <row r="13" spans="1:3" x14ac:dyDescent="0.2">
      <c r="A13" s="102">
        <v>2.6</v>
      </c>
      <c r="B13" s="104" t="s">
        <v>168</v>
      </c>
      <c r="C13" s="341">
        <v>0</v>
      </c>
    </row>
    <row r="14" spans="1:3" x14ac:dyDescent="0.2">
      <c r="A14" s="102">
        <v>2.7</v>
      </c>
      <c r="B14" s="104" t="s">
        <v>169</v>
      </c>
      <c r="C14" s="341">
        <v>0</v>
      </c>
    </row>
    <row r="15" spans="1:3" x14ac:dyDescent="0.2">
      <c r="A15" s="102">
        <v>2.8</v>
      </c>
      <c r="B15" s="104" t="s">
        <v>170</v>
      </c>
      <c r="C15" s="341">
        <v>0</v>
      </c>
    </row>
    <row r="16" spans="1:3" x14ac:dyDescent="0.2">
      <c r="A16" s="102">
        <v>2.9</v>
      </c>
      <c r="B16" s="104" t="s">
        <v>172</v>
      </c>
      <c r="C16" s="341">
        <v>0</v>
      </c>
    </row>
    <row r="17" spans="1:3" x14ac:dyDescent="0.2">
      <c r="A17" s="102" t="s">
        <v>549</v>
      </c>
      <c r="B17" s="104" t="s">
        <v>548</v>
      </c>
      <c r="C17" s="341">
        <v>0</v>
      </c>
    </row>
    <row r="18" spans="1:3" x14ac:dyDescent="0.2">
      <c r="A18" s="102" t="s">
        <v>547</v>
      </c>
      <c r="B18" s="104" t="s">
        <v>176</v>
      </c>
      <c r="C18" s="341">
        <v>0</v>
      </c>
    </row>
    <row r="19" spans="1:3" x14ac:dyDescent="0.2">
      <c r="A19" s="102" t="s">
        <v>546</v>
      </c>
      <c r="B19" s="104" t="s">
        <v>545</v>
      </c>
      <c r="C19" s="341">
        <v>0</v>
      </c>
    </row>
    <row r="20" spans="1:3" x14ac:dyDescent="0.2">
      <c r="A20" s="102" t="s">
        <v>544</v>
      </c>
      <c r="B20" s="104" t="s">
        <v>543</v>
      </c>
      <c r="C20" s="341">
        <v>0</v>
      </c>
    </row>
    <row r="21" spans="1:3" x14ac:dyDescent="0.2">
      <c r="A21" s="102" t="s">
        <v>542</v>
      </c>
      <c r="B21" s="104" t="s">
        <v>541</v>
      </c>
      <c r="C21" s="341">
        <v>0</v>
      </c>
    </row>
    <row r="22" spans="1:3" x14ac:dyDescent="0.2">
      <c r="A22" s="102" t="s">
        <v>540</v>
      </c>
      <c r="B22" s="104" t="s">
        <v>539</v>
      </c>
      <c r="C22" s="341">
        <v>0</v>
      </c>
    </row>
    <row r="23" spans="1:3" x14ac:dyDescent="0.2">
      <c r="A23" s="102" t="s">
        <v>538</v>
      </c>
      <c r="B23" s="104" t="s">
        <v>537</v>
      </c>
      <c r="C23" s="341">
        <v>0</v>
      </c>
    </row>
    <row r="24" spans="1:3" x14ac:dyDescent="0.2">
      <c r="A24" s="102" t="s">
        <v>536</v>
      </c>
      <c r="B24" s="104" t="s">
        <v>535</v>
      </c>
      <c r="C24" s="341">
        <v>0</v>
      </c>
    </row>
    <row r="25" spans="1:3" x14ac:dyDescent="0.2">
      <c r="A25" s="102" t="s">
        <v>534</v>
      </c>
      <c r="B25" s="104" t="s">
        <v>533</v>
      </c>
      <c r="C25" s="341">
        <v>0</v>
      </c>
    </row>
    <row r="26" spans="1:3" x14ac:dyDescent="0.2">
      <c r="A26" s="102" t="s">
        <v>532</v>
      </c>
      <c r="B26" s="104" t="s">
        <v>531</v>
      </c>
      <c r="C26" s="341">
        <v>0</v>
      </c>
    </row>
    <row r="27" spans="1:3" x14ac:dyDescent="0.2">
      <c r="A27" s="102" t="s">
        <v>530</v>
      </c>
      <c r="B27" s="104" t="s">
        <v>529</v>
      </c>
      <c r="C27" s="341">
        <v>0</v>
      </c>
    </row>
    <row r="28" spans="1:3" x14ac:dyDescent="0.2">
      <c r="A28" s="102" t="s">
        <v>528</v>
      </c>
      <c r="B28" s="101" t="s">
        <v>527</v>
      </c>
      <c r="C28" s="341">
        <v>0</v>
      </c>
    </row>
    <row r="29" spans="1:3" x14ac:dyDescent="0.2">
      <c r="A29" s="109"/>
      <c r="B29" s="108"/>
      <c r="C29" s="342"/>
    </row>
    <row r="30" spans="1:3" x14ac:dyDescent="0.2">
      <c r="A30" s="106" t="s">
        <v>526</v>
      </c>
      <c r="B30" s="105"/>
      <c r="C30" s="343">
        <f>SUM(C31:C37)</f>
        <v>0</v>
      </c>
    </row>
    <row r="31" spans="1:3" x14ac:dyDescent="0.2">
      <c r="A31" s="102" t="s">
        <v>525</v>
      </c>
      <c r="B31" s="104" t="s">
        <v>272</v>
      </c>
      <c r="C31" s="341">
        <v>0</v>
      </c>
    </row>
    <row r="32" spans="1:3" x14ac:dyDescent="0.2">
      <c r="A32" s="102" t="s">
        <v>524</v>
      </c>
      <c r="B32" s="104" t="s">
        <v>263</v>
      </c>
      <c r="C32" s="341">
        <v>0</v>
      </c>
    </row>
    <row r="33" spans="1:3" x14ac:dyDescent="0.2">
      <c r="A33" s="102" t="s">
        <v>523</v>
      </c>
      <c r="B33" s="104" t="s">
        <v>260</v>
      </c>
      <c r="C33" s="341">
        <v>0</v>
      </c>
    </row>
    <row r="34" spans="1:3" x14ac:dyDescent="0.2">
      <c r="A34" s="102" t="s">
        <v>522</v>
      </c>
      <c r="B34" s="104" t="s">
        <v>521</v>
      </c>
      <c r="C34" s="341">
        <v>0</v>
      </c>
    </row>
    <row r="35" spans="1:3" x14ac:dyDescent="0.2">
      <c r="A35" s="102" t="s">
        <v>520</v>
      </c>
      <c r="B35" s="104" t="s">
        <v>519</v>
      </c>
      <c r="C35" s="341">
        <v>0</v>
      </c>
    </row>
    <row r="36" spans="1:3" x14ac:dyDescent="0.2">
      <c r="A36" s="102" t="s">
        <v>518</v>
      </c>
      <c r="B36" s="104" t="s">
        <v>252</v>
      </c>
      <c r="C36" s="341">
        <v>0</v>
      </c>
    </row>
    <row r="37" spans="1:3" x14ac:dyDescent="0.2">
      <c r="A37" s="102" t="s">
        <v>517</v>
      </c>
      <c r="B37" s="101" t="s">
        <v>516</v>
      </c>
      <c r="C37" s="344">
        <v>0</v>
      </c>
    </row>
    <row r="38" spans="1:3" x14ac:dyDescent="0.2">
      <c r="A38" s="99"/>
      <c r="B38" s="98"/>
      <c r="C38" s="345"/>
    </row>
    <row r="39" spans="1:3" x14ac:dyDescent="0.2">
      <c r="A39" s="96" t="s">
        <v>515</v>
      </c>
      <c r="B39" s="80"/>
      <c r="C39" s="303">
        <f>C5-C7+C30</f>
        <v>0</v>
      </c>
    </row>
    <row r="41" spans="1:3" ht="26.25" customHeight="1" x14ac:dyDescent="0.2">
      <c r="A41" s="368" t="s">
        <v>239</v>
      </c>
      <c r="B41" s="368"/>
      <c r="C41" s="368"/>
    </row>
  </sheetData>
  <mergeCells count="5">
    <mergeCell ref="A1:C1"/>
    <mergeCell ref="A2:C2"/>
    <mergeCell ref="A3:C3"/>
    <mergeCell ref="A4:C4"/>
    <mergeCell ref="A41:C41"/>
  </mergeCells>
  <pageMargins left="0.7" right="0.7" top="0.75" bottom="0.75" header="0.3" footer="0.3"/>
  <pageSetup paperSize="9" orientation="portrait"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100" workbookViewId="0">
      <selection activeCell="B28" sqref="B28"/>
    </sheetView>
  </sheetViews>
  <sheetFormatPr baseColWidth="10" defaultColWidth="9.140625" defaultRowHeight="11.25" x14ac:dyDescent="0.2"/>
  <cols>
    <col min="1" max="1" width="12.7109375" style="60" customWidth="1"/>
    <col min="2" max="2" width="72.140625" style="60" customWidth="1"/>
    <col min="3"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415" t="s">
        <v>1973</v>
      </c>
      <c r="B1" s="416"/>
      <c r="C1" s="416"/>
      <c r="D1" s="416"/>
      <c r="E1" s="416"/>
      <c r="F1" s="416"/>
      <c r="G1" s="58" t="s">
        <v>97</v>
      </c>
      <c r="H1" s="59">
        <v>2021</v>
      </c>
    </row>
    <row r="2" spans="1:10" ht="18.95" customHeight="1" x14ac:dyDescent="0.2">
      <c r="A2" s="358" t="s">
        <v>601</v>
      </c>
      <c r="B2" s="377"/>
      <c r="C2" s="377"/>
      <c r="D2" s="377"/>
      <c r="E2" s="377"/>
      <c r="F2" s="377"/>
      <c r="G2" s="58" t="s">
        <v>99</v>
      </c>
      <c r="H2" s="59" t="s">
        <v>603</v>
      </c>
    </row>
    <row r="3" spans="1:10" ht="18.95" customHeight="1" x14ac:dyDescent="0.2">
      <c r="A3" s="358" t="s">
        <v>1974</v>
      </c>
      <c r="B3" s="377"/>
      <c r="C3" s="377"/>
      <c r="D3" s="377"/>
      <c r="E3" s="377"/>
      <c r="F3" s="377"/>
      <c r="G3" s="58" t="s">
        <v>100</v>
      </c>
      <c r="H3" s="59">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c r="C8" s="338"/>
      <c r="D8" s="338"/>
      <c r="E8" s="338"/>
      <c r="F8" s="338"/>
    </row>
    <row r="9" spans="1:10" x14ac:dyDescent="0.2">
      <c r="A9" s="60">
        <v>7110</v>
      </c>
      <c r="B9" s="60" t="s">
        <v>591</v>
      </c>
      <c r="C9" s="165">
        <v>0</v>
      </c>
      <c r="D9" s="165">
        <v>0</v>
      </c>
      <c r="E9" s="165">
        <v>0</v>
      </c>
      <c r="F9" s="165">
        <v>0</v>
      </c>
    </row>
    <row r="10" spans="1:10" x14ac:dyDescent="0.2">
      <c r="A10" s="60">
        <v>7120</v>
      </c>
      <c r="B10" s="60" t="s">
        <v>590</v>
      </c>
      <c r="C10" s="165">
        <v>0</v>
      </c>
      <c r="D10" s="165">
        <v>0</v>
      </c>
      <c r="E10" s="165">
        <v>0</v>
      </c>
      <c r="F10" s="165">
        <v>0</v>
      </c>
    </row>
    <row r="11" spans="1:10" x14ac:dyDescent="0.2">
      <c r="A11" s="60">
        <v>7130</v>
      </c>
      <c r="B11" s="60" t="s">
        <v>589</v>
      </c>
      <c r="C11" s="165">
        <v>0</v>
      </c>
      <c r="D11" s="165">
        <v>0</v>
      </c>
      <c r="E11" s="165">
        <v>0</v>
      </c>
      <c r="F11" s="165">
        <v>0</v>
      </c>
    </row>
    <row r="12" spans="1:10" x14ac:dyDescent="0.2">
      <c r="A12" s="60">
        <v>7140</v>
      </c>
      <c r="B12" s="60" t="s">
        <v>588</v>
      </c>
      <c r="C12" s="165">
        <v>0</v>
      </c>
      <c r="D12" s="165">
        <v>0</v>
      </c>
      <c r="E12" s="165">
        <v>0</v>
      </c>
      <c r="F12" s="165">
        <v>0</v>
      </c>
    </row>
    <row r="13" spans="1:10" x14ac:dyDescent="0.2">
      <c r="A13" s="60">
        <v>7150</v>
      </c>
      <c r="B13" s="60" t="s">
        <v>587</v>
      </c>
      <c r="C13" s="165">
        <v>0</v>
      </c>
      <c r="D13" s="165">
        <v>0</v>
      </c>
      <c r="E13" s="165">
        <v>0</v>
      </c>
      <c r="F13" s="165">
        <v>0</v>
      </c>
    </row>
    <row r="14" spans="1:10" x14ac:dyDescent="0.2">
      <c r="A14" s="60">
        <v>7160</v>
      </c>
      <c r="B14" s="60" t="s">
        <v>586</v>
      </c>
      <c r="C14" s="165">
        <v>0</v>
      </c>
      <c r="D14" s="165">
        <v>0</v>
      </c>
      <c r="E14" s="165">
        <v>0</v>
      </c>
      <c r="F14" s="165">
        <v>0</v>
      </c>
    </row>
    <row r="15" spans="1:10" x14ac:dyDescent="0.2">
      <c r="A15" s="60">
        <v>7210</v>
      </c>
      <c r="B15" s="60" t="s">
        <v>585</v>
      </c>
      <c r="C15" s="165">
        <v>0</v>
      </c>
      <c r="D15" s="165">
        <v>0</v>
      </c>
      <c r="E15" s="165">
        <v>0</v>
      </c>
      <c r="F15" s="165">
        <v>0</v>
      </c>
    </row>
    <row r="16" spans="1:10" x14ac:dyDescent="0.2">
      <c r="A16" s="60">
        <v>7220</v>
      </c>
      <c r="B16" s="60" t="s">
        <v>584</v>
      </c>
      <c r="C16" s="165">
        <v>0</v>
      </c>
      <c r="D16" s="165">
        <v>0</v>
      </c>
      <c r="E16" s="165">
        <v>0</v>
      </c>
      <c r="F16" s="165">
        <v>0</v>
      </c>
    </row>
    <row r="17" spans="1:6" x14ac:dyDescent="0.2">
      <c r="A17" s="60">
        <v>7230</v>
      </c>
      <c r="B17" s="60" t="s">
        <v>583</v>
      </c>
      <c r="C17" s="165">
        <v>0</v>
      </c>
      <c r="D17" s="165">
        <v>0</v>
      </c>
      <c r="E17" s="165">
        <v>0</v>
      </c>
      <c r="F17" s="165">
        <v>0</v>
      </c>
    </row>
    <row r="18" spans="1:6" x14ac:dyDescent="0.2">
      <c r="A18" s="60">
        <v>7240</v>
      </c>
      <c r="B18" s="60" t="s">
        <v>582</v>
      </c>
      <c r="C18" s="165">
        <v>0</v>
      </c>
      <c r="D18" s="165">
        <v>0</v>
      </c>
      <c r="E18" s="165">
        <v>0</v>
      </c>
      <c r="F18" s="165">
        <v>0</v>
      </c>
    </row>
    <row r="19" spans="1:6" x14ac:dyDescent="0.2">
      <c r="A19" s="60">
        <v>7250</v>
      </c>
      <c r="B19" s="60" t="s">
        <v>581</v>
      </c>
      <c r="C19" s="165">
        <v>0</v>
      </c>
      <c r="D19" s="165">
        <v>0</v>
      </c>
      <c r="E19" s="165">
        <v>0</v>
      </c>
      <c r="F19" s="165">
        <v>0</v>
      </c>
    </row>
    <row r="20" spans="1:6" x14ac:dyDescent="0.2">
      <c r="A20" s="60">
        <v>7260</v>
      </c>
      <c r="B20" s="60" t="s">
        <v>580</v>
      </c>
      <c r="C20" s="165">
        <v>0</v>
      </c>
      <c r="D20" s="165">
        <v>0</v>
      </c>
      <c r="E20" s="165">
        <v>0</v>
      </c>
      <c r="F20" s="165">
        <v>0</v>
      </c>
    </row>
    <row r="21" spans="1:6" x14ac:dyDescent="0.2">
      <c r="A21" s="60">
        <v>7310</v>
      </c>
      <c r="B21" s="60" t="s">
        <v>579</v>
      </c>
      <c r="C21" s="165">
        <v>0</v>
      </c>
      <c r="D21" s="165">
        <v>0</v>
      </c>
      <c r="E21" s="165">
        <v>0</v>
      </c>
      <c r="F21" s="165">
        <v>0</v>
      </c>
    </row>
    <row r="22" spans="1:6" x14ac:dyDescent="0.2">
      <c r="A22" s="60">
        <v>7320</v>
      </c>
      <c r="B22" s="60" t="s">
        <v>578</v>
      </c>
      <c r="C22" s="165">
        <v>0</v>
      </c>
      <c r="D22" s="165">
        <v>0</v>
      </c>
      <c r="E22" s="165">
        <v>0</v>
      </c>
      <c r="F22" s="165">
        <v>0</v>
      </c>
    </row>
    <row r="23" spans="1:6" x14ac:dyDescent="0.2">
      <c r="A23" s="60">
        <v>7330</v>
      </c>
      <c r="B23" s="60" t="s">
        <v>577</v>
      </c>
      <c r="C23" s="165">
        <v>0</v>
      </c>
      <c r="D23" s="165">
        <v>0</v>
      </c>
      <c r="E23" s="165">
        <v>0</v>
      </c>
      <c r="F23" s="165">
        <v>0</v>
      </c>
    </row>
    <row r="24" spans="1:6" x14ac:dyDescent="0.2">
      <c r="A24" s="60">
        <v>7340</v>
      </c>
      <c r="B24" s="60" t="s">
        <v>576</v>
      </c>
      <c r="C24" s="165">
        <v>0</v>
      </c>
      <c r="D24" s="165">
        <v>0</v>
      </c>
      <c r="E24" s="165">
        <v>0</v>
      </c>
      <c r="F24" s="165">
        <v>0</v>
      </c>
    </row>
    <row r="25" spans="1:6" x14ac:dyDescent="0.2">
      <c r="A25" s="60">
        <v>7350</v>
      </c>
      <c r="B25" s="60" t="s">
        <v>575</v>
      </c>
      <c r="C25" s="165">
        <v>0</v>
      </c>
      <c r="D25" s="165">
        <v>0</v>
      </c>
      <c r="E25" s="165">
        <v>0</v>
      </c>
      <c r="F25" s="165">
        <v>0</v>
      </c>
    </row>
    <row r="26" spans="1:6" x14ac:dyDescent="0.2">
      <c r="A26" s="60">
        <v>7360</v>
      </c>
      <c r="B26" s="60" t="s">
        <v>574</v>
      </c>
      <c r="C26" s="165">
        <v>0</v>
      </c>
      <c r="D26" s="165">
        <v>0</v>
      </c>
      <c r="E26" s="165">
        <v>0</v>
      </c>
      <c r="F26" s="165">
        <v>0</v>
      </c>
    </row>
    <row r="27" spans="1:6" x14ac:dyDescent="0.2">
      <c r="A27" s="60">
        <v>7410</v>
      </c>
      <c r="B27" s="60" t="s">
        <v>573</v>
      </c>
      <c r="C27" s="165">
        <v>0</v>
      </c>
      <c r="D27" s="165">
        <v>0</v>
      </c>
      <c r="E27" s="165">
        <v>0</v>
      </c>
      <c r="F27" s="165">
        <v>0</v>
      </c>
    </row>
    <row r="28" spans="1:6" x14ac:dyDescent="0.2">
      <c r="A28" s="60">
        <v>7420</v>
      </c>
      <c r="B28" s="60" t="s">
        <v>572</v>
      </c>
      <c r="C28" s="165">
        <v>0</v>
      </c>
      <c r="D28" s="165">
        <v>0</v>
      </c>
      <c r="E28" s="165">
        <v>0</v>
      </c>
      <c r="F28" s="165">
        <v>0</v>
      </c>
    </row>
    <row r="29" spans="1:6" x14ac:dyDescent="0.2">
      <c r="A29" s="60">
        <v>7510</v>
      </c>
      <c r="B29" s="60" t="s">
        <v>571</v>
      </c>
      <c r="C29" s="165">
        <v>0</v>
      </c>
      <c r="D29" s="165">
        <v>0</v>
      </c>
      <c r="E29" s="165">
        <v>0</v>
      </c>
      <c r="F29" s="165">
        <v>0</v>
      </c>
    </row>
    <row r="30" spans="1:6" x14ac:dyDescent="0.2">
      <c r="A30" s="60">
        <v>7520</v>
      </c>
      <c r="B30" s="60" t="s">
        <v>570</v>
      </c>
      <c r="C30" s="165">
        <v>0</v>
      </c>
      <c r="D30" s="165">
        <v>0</v>
      </c>
      <c r="E30" s="165">
        <v>0</v>
      </c>
      <c r="F30" s="165">
        <v>0</v>
      </c>
    </row>
    <row r="31" spans="1:6" x14ac:dyDescent="0.2">
      <c r="A31" s="60">
        <v>7610</v>
      </c>
      <c r="B31" s="60" t="s">
        <v>569</v>
      </c>
      <c r="C31" s="165">
        <v>0</v>
      </c>
      <c r="D31" s="165">
        <v>0</v>
      </c>
      <c r="E31" s="165">
        <v>0</v>
      </c>
      <c r="F31" s="165">
        <v>0</v>
      </c>
    </row>
    <row r="32" spans="1:6" x14ac:dyDescent="0.2">
      <c r="A32" s="60">
        <v>7620</v>
      </c>
      <c r="B32" s="60" t="s">
        <v>568</v>
      </c>
      <c r="C32" s="165">
        <v>0</v>
      </c>
      <c r="D32" s="165">
        <v>0</v>
      </c>
      <c r="E32" s="165">
        <v>0</v>
      </c>
      <c r="F32" s="165">
        <v>0</v>
      </c>
    </row>
    <row r="33" spans="1:6" x14ac:dyDescent="0.2">
      <c r="A33" s="60">
        <v>7630</v>
      </c>
      <c r="B33" s="60" t="s">
        <v>567</v>
      </c>
      <c r="C33" s="165">
        <v>0</v>
      </c>
      <c r="D33" s="165">
        <v>0</v>
      </c>
      <c r="E33" s="165">
        <v>0</v>
      </c>
      <c r="F33" s="165">
        <v>0</v>
      </c>
    </row>
    <row r="34" spans="1:6" x14ac:dyDescent="0.2">
      <c r="A34" s="60">
        <v>7640</v>
      </c>
      <c r="B34" s="60" t="s">
        <v>566</v>
      </c>
      <c r="C34" s="165">
        <v>0</v>
      </c>
      <c r="D34" s="165">
        <v>0</v>
      </c>
      <c r="E34" s="165">
        <v>0</v>
      </c>
      <c r="F34" s="165">
        <v>0</v>
      </c>
    </row>
    <row r="35" spans="1:6" s="70" customFormat="1" x14ac:dyDescent="0.2">
      <c r="A35" s="68">
        <v>8000</v>
      </c>
      <c r="B35" s="70" t="s">
        <v>565</v>
      </c>
    </row>
    <row r="36" spans="1:6" x14ac:dyDescent="0.2">
      <c r="A36" s="60">
        <v>8110</v>
      </c>
      <c r="B36" s="60" t="s">
        <v>564</v>
      </c>
      <c r="C36" s="234">
        <v>0</v>
      </c>
      <c r="D36" s="234">
        <v>41690432</v>
      </c>
      <c r="E36" s="234">
        <v>41690432</v>
      </c>
      <c r="F36" s="234">
        <v>0</v>
      </c>
    </row>
    <row r="37" spans="1:6" x14ac:dyDescent="0.2">
      <c r="A37" s="60">
        <v>8120</v>
      </c>
      <c r="B37" s="60" t="s">
        <v>563</v>
      </c>
      <c r="C37" s="234">
        <v>0</v>
      </c>
      <c r="D37" s="234">
        <v>45208837.840000004</v>
      </c>
      <c r="E37" s="234">
        <v>45208837.840000004</v>
      </c>
      <c r="F37" s="234">
        <v>0</v>
      </c>
    </row>
    <row r="38" spans="1:6" x14ac:dyDescent="0.2">
      <c r="A38" s="60">
        <v>8130</v>
      </c>
      <c r="B38" s="60" t="s">
        <v>562</v>
      </c>
      <c r="C38" s="234">
        <v>0</v>
      </c>
      <c r="D38" s="234">
        <v>3518405.84</v>
      </c>
      <c r="E38" s="234">
        <v>3518405.84</v>
      </c>
      <c r="F38" s="234">
        <v>0</v>
      </c>
    </row>
    <row r="39" spans="1:6" x14ac:dyDescent="0.2">
      <c r="A39" s="60">
        <v>8140</v>
      </c>
      <c r="B39" s="60" t="s">
        <v>561</v>
      </c>
      <c r="C39" s="234">
        <v>0</v>
      </c>
      <c r="D39" s="234">
        <v>45239793.840000004</v>
      </c>
      <c r="E39" s="234">
        <v>45239793.840000004</v>
      </c>
      <c r="F39" s="234">
        <v>0</v>
      </c>
    </row>
    <row r="40" spans="1:6" x14ac:dyDescent="0.2">
      <c r="A40" s="60">
        <v>8150</v>
      </c>
      <c r="B40" s="60" t="s">
        <v>560</v>
      </c>
      <c r="C40" s="234">
        <v>0</v>
      </c>
      <c r="D40" s="234">
        <v>45239793.840000004</v>
      </c>
      <c r="E40" s="234">
        <v>45239793.840000004</v>
      </c>
      <c r="F40" s="234">
        <v>0</v>
      </c>
    </row>
    <row r="41" spans="1:6" x14ac:dyDescent="0.2">
      <c r="A41" s="60">
        <v>8210</v>
      </c>
      <c r="B41" s="60" t="s">
        <v>559</v>
      </c>
      <c r="C41" s="234">
        <v>0</v>
      </c>
      <c r="D41" s="234">
        <v>41690432</v>
      </c>
      <c r="E41" s="234">
        <v>41690432</v>
      </c>
      <c r="F41" s="234">
        <v>0</v>
      </c>
    </row>
    <row r="42" spans="1:6" x14ac:dyDescent="0.2">
      <c r="A42" s="60">
        <v>8220</v>
      </c>
      <c r="B42" s="60" t="s">
        <v>558</v>
      </c>
      <c r="C42" s="234">
        <v>0</v>
      </c>
      <c r="D42" s="234">
        <v>45208837.840000004</v>
      </c>
      <c r="E42" s="234">
        <v>45208837.840000004</v>
      </c>
      <c r="F42" s="234">
        <v>0</v>
      </c>
    </row>
    <row r="43" spans="1:6" x14ac:dyDescent="0.2">
      <c r="A43" s="60">
        <v>8230</v>
      </c>
      <c r="B43" s="60" t="s">
        <v>557</v>
      </c>
      <c r="C43" s="234">
        <v>0</v>
      </c>
      <c r="D43" s="234">
        <v>3518405.84</v>
      </c>
      <c r="E43" s="234">
        <v>3518405.84</v>
      </c>
      <c r="F43" s="234">
        <v>0</v>
      </c>
    </row>
    <row r="44" spans="1:6" x14ac:dyDescent="0.2">
      <c r="A44" s="60">
        <v>8240</v>
      </c>
      <c r="B44" s="60" t="s">
        <v>556</v>
      </c>
      <c r="C44" s="234">
        <v>0</v>
      </c>
      <c r="D44" s="234">
        <v>42410353.530000001</v>
      </c>
      <c r="E44" s="234">
        <v>42410353.530000001</v>
      </c>
      <c r="F44" s="234">
        <v>0</v>
      </c>
    </row>
    <row r="45" spans="1:6" x14ac:dyDescent="0.2">
      <c r="A45" s="60">
        <v>8250</v>
      </c>
      <c r="B45" s="60" t="s">
        <v>555</v>
      </c>
      <c r="C45" s="234">
        <v>0</v>
      </c>
      <c r="D45" s="234">
        <v>42410353.530000001</v>
      </c>
      <c r="E45" s="234">
        <v>42410353.530000001</v>
      </c>
      <c r="F45" s="234">
        <v>0</v>
      </c>
    </row>
    <row r="46" spans="1:6" x14ac:dyDescent="0.2">
      <c r="A46" s="60">
        <v>8260</v>
      </c>
      <c r="B46" s="60" t="s">
        <v>554</v>
      </c>
      <c r="C46" s="234">
        <v>0</v>
      </c>
      <c r="D46" s="234">
        <v>42410353.530000001</v>
      </c>
      <c r="E46" s="234">
        <v>42410353.530000001</v>
      </c>
      <c r="F46" s="234">
        <v>0</v>
      </c>
    </row>
    <row r="47" spans="1:6" x14ac:dyDescent="0.2">
      <c r="A47" s="60">
        <v>8270</v>
      </c>
      <c r="B47" s="60" t="s">
        <v>553</v>
      </c>
      <c r="C47" s="234">
        <v>0</v>
      </c>
      <c r="D47" s="234">
        <v>41685841.829999998</v>
      </c>
      <c r="E47" s="234">
        <v>41685841.829999998</v>
      </c>
      <c r="F47" s="234">
        <v>0</v>
      </c>
    </row>
    <row r="48" spans="1:6" x14ac:dyDescent="0.2">
      <c r="A48" s="114"/>
    </row>
    <row r="49" spans="1:2" x14ac:dyDescent="0.2">
      <c r="A49" s="114"/>
      <c r="B49" s="41"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paperSize="9" scale="6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Normal="100" zoomScaleSheetLayoutView="100" workbookViewId="0">
      <selection sqref="A1:C1"/>
    </sheetView>
  </sheetViews>
  <sheetFormatPr baseColWidth="10" defaultRowHeight="11.25" x14ac:dyDescent="0.2"/>
  <cols>
    <col min="1" max="1" width="3.28515625" style="82" customWidth="1"/>
    <col min="2" max="2" width="63.140625" style="82" customWidth="1"/>
    <col min="3" max="3" width="17.7109375" style="82" customWidth="1"/>
    <col min="4" max="16384" width="11.42578125" style="82"/>
  </cols>
  <sheetData>
    <row r="1" spans="1:5" s="78" customFormat="1" ht="18" customHeight="1" x14ac:dyDescent="0.25">
      <c r="A1" s="359" t="s">
        <v>605</v>
      </c>
      <c r="B1" s="360"/>
      <c r="C1" s="361"/>
    </row>
    <row r="2" spans="1:5" s="78" customFormat="1" ht="18" customHeight="1" x14ac:dyDescent="0.25">
      <c r="A2" s="362" t="s">
        <v>498</v>
      </c>
      <c r="B2" s="363"/>
      <c r="C2" s="364"/>
    </row>
    <row r="3" spans="1:5" s="78" customFormat="1" ht="18" customHeight="1" x14ac:dyDescent="0.25">
      <c r="A3" s="362" t="s">
        <v>606</v>
      </c>
      <c r="B3" s="363"/>
      <c r="C3" s="364"/>
    </row>
    <row r="4" spans="1:5" s="79" customFormat="1" x14ac:dyDescent="0.2">
      <c r="A4" s="365" t="s">
        <v>499</v>
      </c>
      <c r="B4" s="366"/>
      <c r="C4" s="367"/>
    </row>
    <row r="5" spans="1:5" x14ac:dyDescent="0.2">
      <c r="A5" s="80" t="s">
        <v>500</v>
      </c>
      <c r="B5" s="80"/>
      <c r="C5" s="279">
        <v>96170774.519999996</v>
      </c>
    </row>
    <row r="6" spans="1:5" x14ac:dyDescent="0.2">
      <c r="B6" s="83"/>
      <c r="C6" s="280"/>
    </row>
    <row r="7" spans="1:5" x14ac:dyDescent="0.2">
      <c r="A7" s="84" t="s">
        <v>501</v>
      </c>
      <c r="B7" s="84"/>
      <c r="C7" s="281">
        <f>SUM(C8:C13)</f>
        <v>434893</v>
      </c>
    </row>
    <row r="8" spans="1:5" x14ac:dyDescent="0.2">
      <c r="A8" s="85" t="s">
        <v>502</v>
      </c>
      <c r="B8" s="86" t="s">
        <v>378</v>
      </c>
      <c r="C8" s="282">
        <v>434893</v>
      </c>
    </row>
    <row r="9" spans="1:5" x14ac:dyDescent="0.2">
      <c r="A9" s="87" t="s">
        <v>503</v>
      </c>
      <c r="B9" s="88" t="s">
        <v>504</v>
      </c>
      <c r="C9" s="282">
        <v>0</v>
      </c>
    </row>
    <row r="10" spans="1:5" x14ac:dyDescent="0.2">
      <c r="A10" s="87" t="s">
        <v>505</v>
      </c>
      <c r="B10" s="88" t="s">
        <v>369</v>
      </c>
      <c r="C10" s="282">
        <v>0</v>
      </c>
    </row>
    <row r="11" spans="1:5" x14ac:dyDescent="0.2">
      <c r="A11" s="87" t="s">
        <v>506</v>
      </c>
      <c r="B11" s="88" t="s">
        <v>368</v>
      </c>
      <c r="C11" s="282">
        <v>0</v>
      </c>
    </row>
    <row r="12" spans="1:5" x14ac:dyDescent="0.2">
      <c r="A12" s="87" t="s">
        <v>507</v>
      </c>
      <c r="B12" s="88" t="s">
        <v>362</v>
      </c>
      <c r="C12" s="282">
        <v>0</v>
      </c>
    </row>
    <row r="13" spans="1:5" x14ac:dyDescent="0.2">
      <c r="A13" s="89" t="s">
        <v>508</v>
      </c>
      <c r="B13" s="90" t="s">
        <v>509</v>
      </c>
      <c r="C13" s="282">
        <v>0</v>
      </c>
      <c r="E13" s="137"/>
    </row>
    <row r="14" spans="1:5" x14ac:dyDescent="0.2">
      <c r="B14" s="91"/>
      <c r="C14" s="283"/>
    </row>
    <row r="15" spans="1:5" x14ac:dyDescent="0.2">
      <c r="A15" s="84" t="s">
        <v>510</v>
      </c>
      <c r="B15" s="83"/>
      <c r="C15" s="281">
        <f>SUM(C16:C18)</f>
        <v>0</v>
      </c>
    </row>
    <row r="16" spans="1:5" x14ac:dyDescent="0.2">
      <c r="A16" s="92">
        <v>3.1</v>
      </c>
      <c r="B16" s="88" t="s">
        <v>511</v>
      </c>
      <c r="C16" s="282">
        <v>0</v>
      </c>
    </row>
    <row r="17" spans="1:3" x14ac:dyDescent="0.2">
      <c r="A17" s="93">
        <v>3.2</v>
      </c>
      <c r="B17" s="88" t="s">
        <v>512</v>
      </c>
      <c r="C17" s="282">
        <v>0</v>
      </c>
    </row>
    <row r="18" spans="1:3" x14ac:dyDescent="0.2">
      <c r="A18" s="93">
        <v>3.3</v>
      </c>
      <c r="B18" s="90" t="s">
        <v>513</v>
      </c>
      <c r="C18" s="284">
        <v>0</v>
      </c>
    </row>
    <row r="19" spans="1:3" x14ac:dyDescent="0.2">
      <c r="B19" s="94"/>
      <c r="C19" s="285"/>
    </row>
    <row r="20" spans="1:3" x14ac:dyDescent="0.2">
      <c r="A20" s="95" t="s">
        <v>514</v>
      </c>
      <c r="B20" s="95"/>
      <c r="C20" s="279">
        <f>C5+C7-C15</f>
        <v>96605667.519999996</v>
      </c>
    </row>
    <row r="21" spans="1:3" ht="15" customHeight="1" x14ac:dyDescent="0.2">
      <c r="A21" s="375" t="s">
        <v>239</v>
      </c>
      <c r="B21" s="375"/>
      <c r="C21" s="375"/>
    </row>
    <row r="22" spans="1:3" x14ac:dyDescent="0.2">
      <c r="A22" s="376"/>
      <c r="B22" s="376"/>
      <c r="C22" s="376"/>
    </row>
  </sheetData>
  <mergeCells count="5">
    <mergeCell ref="A1:C1"/>
    <mergeCell ref="A2:C2"/>
    <mergeCell ref="A3:C3"/>
    <mergeCell ref="A4:C4"/>
    <mergeCell ref="A21:C2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zoomScaleNormal="100" zoomScaleSheetLayoutView="100" workbookViewId="0">
      <selection sqref="A1:C1"/>
    </sheetView>
  </sheetViews>
  <sheetFormatPr baseColWidth="10" defaultRowHeight="11.25" x14ac:dyDescent="0.2"/>
  <cols>
    <col min="1" max="1" width="3.7109375" style="82" customWidth="1"/>
    <col min="2" max="2" width="62.140625" style="82" customWidth="1"/>
    <col min="3" max="3" width="17.7109375" style="82" customWidth="1"/>
    <col min="4" max="6" width="11.42578125" style="82"/>
    <col min="7" max="7" width="12" style="82" bestFit="1" customWidth="1"/>
    <col min="8" max="16384" width="11.42578125" style="82"/>
  </cols>
  <sheetData>
    <row r="1" spans="1:8" s="113" customFormat="1" ht="18.95" customHeight="1" x14ac:dyDescent="0.25">
      <c r="A1" s="369" t="s">
        <v>605</v>
      </c>
      <c r="B1" s="370"/>
      <c r="C1" s="371"/>
    </row>
    <row r="2" spans="1:8" s="113" customFormat="1" ht="18.95" customHeight="1" x14ac:dyDescent="0.25">
      <c r="A2" s="372" t="s">
        <v>552</v>
      </c>
      <c r="B2" s="373"/>
      <c r="C2" s="374"/>
    </row>
    <row r="3" spans="1:8" s="113" customFormat="1" ht="18.95" customHeight="1" x14ac:dyDescent="0.25">
      <c r="A3" s="372" t="s">
        <v>606</v>
      </c>
      <c r="B3" s="373"/>
      <c r="C3" s="374"/>
    </row>
    <row r="4" spans="1:8" x14ac:dyDescent="0.2">
      <c r="A4" s="365" t="s">
        <v>499</v>
      </c>
      <c r="B4" s="366"/>
      <c r="C4" s="367"/>
      <c r="E4" s="139"/>
      <c r="F4" s="139"/>
      <c r="G4" s="139"/>
      <c r="H4" s="139"/>
    </row>
    <row r="5" spans="1:8" x14ac:dyDescent="0.2">
      <c r="A5" s="112" t="s">
        <v>551</v>
      </c>
      <c r="B5" s="80"/>
      <c r="C5" s="288">
        <v>92767886.920000002</v>
      </c>
      <c r="E5" s="139"/>
      <c r="F5" s="139"/>
      <c r="G5" s="139"/>
      <c r="H5" s="139"/>
    </row>
    <row r="6" spans="1:8" x14ac:dyDescent="0.2">
      <c r="A6" s="99"/>
      <c r="B6" s="83"/>
      <c r="C6" s="280"/>
      <c r="E6" s="139"/>
      <c r="F6" s="139"/>
      <c r="G6" s="140"/>
      <c r="H6" s="139"/>
    </row>
    <row r="7" spans="1:8" x14ac:dyDescent="0.2">
      <c r="A7" s="84" t="s">
        <v>550</v>
      </c>
      <c r="B7" s="111"/>
      <c r="C7" s="281">
        <f>SUM(C8:C28)</f>
        <v>2343470.83</v>
      </c>
      <c r="E7" s="141"/>
      <c r="F7" s="139"/>
      <c r="G7" s="140"/>
      <c r="H7" s="139"/>
    </row>
    <row r="8" spans="1:8" x14ac:dyDescent="0.2">
      <c r="A8" s="110">
        <v>2.1</v>
      </c>
      <c r="B8" s="101" t="s">
        <v>347</v>
      </c>
      <c r="C8" s="289">
        <v>0</v>
      </c>
      <c r="E8" s="139"/>
      <c r="F8" s="139"/>
      <c r="G8" s="142"/>
      <c r="H8" s="139"/>
    </row>
    <row r="9" spans="1:8" x14ac:dyDescent="0.2">
      <c r="A9" s="110">
        <v>2.2000000000000002</v>
      </c>
      <c r="B9" s="101" t="s">
        <v>350</v>
      </c>
      <c r="C9" s="289">
        <v>0</v>
      </c>
      <c r="E9" s="143"/>
      <c r="F9" s="139"/>
      <c r="G9" s="140"/>
      <c r="H9" s="139"/>
    </row>
    <row r="10" spans="1:8" x14ac:dyDescent="0.2">
      <c r="A10" s="102">
        <v>2.2999999999999998</v>
      </c>
      <c r="B10" s="104" t="s">
        <v>165</v>
      </c>
      <c r="C10" s="289">
        <v>25894.01</v>
      </c>
      <c r="E10" s="143"/>
      <c r="F10" s="139"/>
      <c r="G10" s="142"/>
      <c r="H10" s="139"/>
    </row>
    <row r="11" spans="1:8" x14ac:dyDescent="0.2">
      <c r="A11" s="102">
        <v>2.4</v>
      </c>
      <c r="B11" s="104" t="s">
        <v>166</v>
      </c>
      <c r="C11" s="289">
        <v>782707.97</v>
      </c>
      <c r="E11" s="143"/>
      <c r="F11" s="139"/>
      <c r="G11" s="142"/>
      <c r="H11" s="139"/>
    </row>
    <row r="12" spans="1:8" x14ac:dyDescent="0.2">
      <c r="A12" s="102">
        <v>2.5</v>
      </c>
      <c r="B12" s="104" t="s">
        <v>167</v>
      </c>
      <c r="C12" s="289">
        <v>0</v>
      </c>
      <c r="E12" s="139"/>
      <c r="F12" s="139"/>
      <c r="G12" s="139"/>
      <c r="H12" s="139"/>
    </row>
    <row r="13" spans="1:8" x14ac:dyDescent="0.2">
      <c r="A13" s="102">
        <v>2.6</v>
      </c>
      <c r="B13" s="104" t="s">
        <v>168</v>
      </c>
      <c r="C13" s="289">
        <v>0</v>
      </c>
      <c r="E13" s="143"/>
      <c r="F13" s="139"/>
      <c r="G13" s="139"/>
      <c r="H13" s="139"/>
    </row>
    <row r="14" spans="1:8" x14ac:dyDescent="0.2">
      <c r="A14" s="102">
        <v>2.7</v>
      </c>
      <c r="B14" s="104" t="s">
        <v>169</v>
      </c>
      <c r="C14" s="289">
        <v>0</v>
      </c>
      <c r="E14" s="143"/>
      <c r="F14" s="139"/>
      <c r="G14" s="143"/>
      <c r="H14" s="139"/>
    </row>
    <row r="15" spans="1:8" x14ac:dyDescent="0.2">
      <c r="A15" s="102">
        <v>2.8</v>
      </c>
      <c r="B15" s="104" t="s">
        <v>170</v>
      </c>
      <c r="C15" s="289">
        <v>1434849.95</v>
      </c>
      <c r="E15" s="139"/>
      <c r="F15" s="139"/>
      <c r="G15" s="143"/>
      <c r="H15" s="139"/>
    </row>
    <row r="16" spans="1:8" x14ac:dyDescent="0.2">
      <c r="A16" s="102">
        <v>2.9</v>
      </c>
      <c r="B16" s="104" t="s">
        <v>172</v>
      </c>
      <c r="C16" s="289">
        <v>0</v>
      </c>
      <c r="E16" s="139"/>
      <c r="F16" s="139"/>
      <c r="G16" s="139"/>
      <c r="H16" s="139"/>
    </row>
    <row r="17" spans="1:8" x14ac:dyDescent="0.2">
      <c r="A17" s="102" t="s">
        <v>549</v>
      </c>
      <c r="B17" s="104" t="s">
        <v>548</v>
      </c>
      <c r="C17" s="289">
        <v>0</v>
      </c>
      <c r="E17" s="139"/>
      <c r="F17" s="139"/>
      <c r="G17" s="139"/>
      <c r="H17" s="139"/>
    </row>
    <row r="18" spans="1:8" x14ac:dyDescent="0.2">
      <c r="A18" s="102" t="s">
        <v>547</v>
      </c>
      <c r="B18" s="104" t="s">
        <v>176</v>
      </c>
      <c r="C18" s="289">
        <v>99996.99</v>
      </c>
      <c r="E18" s="139"/>
      <c r="F18" s="139"/>
      <c r="G18" s="139"/>
      <c r="H18" s="139"/>
    </row>
    <row r="19" spans="1:8" x14ac:dyDescent="0.2">
      <c r="A19" s="102" t="s">
        <v>546</v>
      </c>
      <c r="B19" s="104" t="s">
        <v>545</v>
      </c>
      <c r="C19" s="289">
        <v>0</v>
      </c>
      <c r="E19" s="137"/>
    </row>
    <row r="20" spans="1:8" x14ac:dyDescent="0.2">
      <c r="A20" s="102" t="s">
        <v>544</v>
      </c>
      <c r="B20" s="104" t="s">
        <v>543</v>
      </c>
      <c r="C20" s="289">
        <v>0</v>
      </c>
    </row>
    <row r="21" spans="1:8" x14ac:dyDescent="0.2">
      <c r="A21" s="102" t="s">
        <v>542</v>
      </c>
      <c r="B21" s="104" t="s">
        <v>541</v>
      </c>
      <c r="C21" s="289">
        <v>0</v>
      </c>
      <c r="E21" s="137"/>
    </row>
    <row r="22" spans="1:8" x14ac:dyDescent="0.2">
      <c r="A22" s="102" t="s">
        <v>540</v>
      </c>
      <c r="B22" s="104" t="s">
        <v>539</v>
      </c>
      <c r="C22" s="289">
        <v>0</v>
      </c>
    </row>
    <row r="23" spans="1:8" x14ac:dyDescent="0.2">
      <c r="A23" s="102" t="s">
        <v>538</v>
      </c>
      <c r="B23" s="104" t="s">
        <v>537</v>
      </c>
      <c r="C23" s="289">
        <v>0</v>
      </c>
    </row>
    <row r="24" spans="1:8" x14ac:dyDescent="0.2">
      <c r="A24" s="102" t="s">
        <v>536</v>
      </c>
      <c r="B24" s="104" t="s">
        <v>535</v>
      </c>
      <c r="C24" s="289">
        <v>0</v>
      </c>
    </row>
    <row r="25" spans="1:8" x14ac:dyDescent="0.2">
      <c r="A25" s="102" t="s">
        <v>534</v>
      </c>
      <c r="B25" s="104" t="s">
        <v>533</v>
      </c>
      <c r="C25" s="289">
        <v>0</v>
      </c>
    </row>
    <row r="26" spans="1:8" x14ac:dyDescent="0.2">
      <c r="A26" s="102" t="s">
        <v>532</v>
      </c>
      <c r="B26" s="104" t="s">
        <v>531</v>
      </c>
      <c r="C26" s="289">
        <v>0</v>
      </c>
    </row>
    <row r="27" spans="1:8" x14ac:dyDescent="0.2">
      <c r="A27" s="102" t="s">
        <v>530</v>
      </c>
      <c r="B27" s="104" t="s">
        <v>529</v>
      </c>
      <c r="C27" s="289">
        <v>0</v>
      </c>
    </row>
    <row r="28" spans="1:8" x14ac:dyDescent="0.2">
      <c r="A28" s="102" t="s">
        <v>528</v>
      </c>
      <c r="B28" s="101" t="s">
        <v>527</v>
      </c>
      <c r="C28" s="289">
        <v>21.91</v>
      </c>
    </row>
    <row r="29" spans="1:8" x14ac:dyDescent="0.2">
      <c r="A29" s="109"/>
      <c r="B29" s="108"/>
      <c r="C29" s="292"/>
    </row>
    <row r="30" spans="1:8" x14ac:dyDescent="0.2">
      <c r="A30" s="106" t="s">
        <v>526</v>
      </c>
      <c r="B30" s="105"/>
      <c r="C30" s="293">
        <f>SUM(C31:C37)</f>
        <v>2601623.42</v>
      </c>
      <c r="E30" s="144"/>
    </row>
    <row r="31" spans="1:8" x14ac:dyDescent="0.2">
      <c r="A31" s="102" t="s">
        <v>525</v>
      </c>
      <c r="B31" s="104" t="s">
        <v>272</v>
      </c>
      <c r="C31" s="289">
        <v>2601165.14</v>
      </c>
      <c r="E31" s="144"/>
    </row>
    <row r="32" spans="1:8" x14ac:dyDescent="0.2">
      <c r="A32" s="102" t="s">
        <v>524</v>
      </c>
      <c r="B32" s="104" t="s">
        <v>263</v>
      </c>
      <c r="C32" s="289">
        <v>0</v>
      </c>
      <c r="E32" s="145"/>
    </row>
    <row r="33" spans="1:5" x14ac:dyDescent="0.2">
      <c r="A33" s="102" t="s">
        <v>523</v>
      </c>
      <c r="B33" s="104" t="s">
        <v>260</v>
      </c>
      <c r="C33" s="289">
        <v>458.28</v>
      </c>
    </row>
    <row r="34" spans="1:5" x14ac:dyDescent="0.2">
      <c r="A34" s="102" t="s">
        <v>522</v>
      </c>
      <c r="B34" s="104" t="s">
        <v>521</v>
      </c>
      <c r="C34" s="289">
        <v>0</v>
      </c>
    </row>
    <row r="35" spans="1:5" x14ac:dyDescent="0.2">
      <c r="A35" s="102" t="s">
        <v>520</v>
      </c>
      <c r="B35" s="104" t="s">
        <v>519</v>
      </c>
      <c r="C35" s="289">
        <v>0</v>
      </c>
    </row>
    <row r="36" spans="1:5" x14ac:dyDescent="0.2">
      <c r="A36" s="102" t="s">
        <v>518</v>
      </c>
      <c r="B36" s="104" t="s">
        <v>252</v>
      </c>
      <c r="C36" s="289">
        <v>0</v>
      </c>
    </row>
    <row r="37" spans="1:5" x14ac:dyDescent="0.2">
      <c r="A37" s="102" t="s">
        <v>517</v>
      </c>
      <c r="B37" s="101" t="s">
        <v>516</v>
      </c>
      <c r="C37" s="294">
        <v>0</v>
      </c>
      <c r="E37" s="137"/>
    </row>
    <row r="38" spans="1:5" x14ac:dyDescent="0.2">
      <c r="A38" s="99"/>
      <c r="B38" s="98"/>
      <c r="C38" s="295"/>
    </row>
    <row r="39" spans="1:5" x14ac:dyDescent="0.2">
      <c r="A39" s="96" t="s">
        <v>515</v>
      </c>
      <c r="B39" s="80"/>
      <c r="C39" s="279">
        <f>C5-C7+C30</f>
        <v>93026039.510000005</v>
      </c>
    </row>
    <row r="40" spans="1:5" ht="15" customHeight="1" x14ac:dyDescent="0.2">
      <c r="A40" s="375" t="s">
        <v>239</v>
      </c>
      <c r="B40" s="375"/>
      <c r="C40" s="375"/>
    </row>
    <row r="41" spans="1:5" x14ac:dyDescent="0.2">
      <c r="A41" s="368"/>
      <c r="B41" s="368"/>
      <c r="C41" s="368"/>
    </row>
  </sheetData>
  <mergeCells count="5">
    <mergeCell ref="A1:C1"/>
    <mergeCell ref="A2:C2"/>
    <mergeCell ref="A3:C3"/>
    <mergeCell ref="A4:C4"/>
    <mergeCell ref="A40:C4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zoomScaleNormal="100" zoomScaleSheetLayoutView="100" workbookViewId="0">
      <selection sqref="A1:F1"/>
    </sheetView>
  </sheetViews>
  <sheetFormatPr baseColWidth="10" defaultColWidth="9.140625" defaultRowHeight="11.25" x14ac:dyDescent="0.2"/>
  <cols>
    <col min="1" max="1" width="12.7109375" style="60" customWidth="1"/>
    <col min="2" max="2" width="72.140625" style="60" customWidth="1"/>
    <col min="3"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605</v>
      </c>
      <c r="B1" s="377"/>
      <c r="C1" s="377"/>
      <c r="D1" s="377"/>
      <c r="E1" s="377"/>
      <c r="F1" s="377"/>
      <c r="G1" s="58" t="s">
        <v>97</v>
      </c>
      <c r="H1" s="59">
        <v>2021</v>
      </c>
    </row>
    <row r="2" spans="1:10" ht="18.95" customHeight="1" x14ac:dyDescent="0.2">
      <c r="A2" s="358" t="s">
        <v>601</v>
      </c>
      <c r="B2" s="377"/>
      <c r="C2" s="377"/>
      <c r="D2" s="377"/>
      <c r="E2" s="377"/>
      <c r="F2" s="377"/>
      <c r="G2" s="58" t="s">
        <v>99</v>
      </c>
      <c r="H2" s="59" t="s">
        <v>603</v>
      </c>
    </row>
    <row r="3" spans="1:10" ht="18.95" customHeight="1" x14ac:dyDescent="0.2">
      <c r="A3" s="358" t="s">
        <v>606</v>
      </c>
      <c r="B3" s="377"/>
      <c r="C3" s="377"/>
      <c r="D3" s="377"/>
      <c r="E3" s="377"/>
      <c r="F3" s="377"/>
      <c r="G3" s="58" t="s">
        <v>100</v>
      </c>
      <c r="H3" s="59">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row>
    <row r="9" spans="1:10" x14ac:dyDescent="0.2">
      <c r="A9" s="60">
        <v>7110</v>
      </c>
      <c r="B9" s="60" t="s">
        <v>591</v>
      </c>
      <c r="C9" s="234">
        <v>0</v>
      </c>
      <c r="D9" s="234">
        <v>0</v>
      </c>
      <c r="E9" s="234">
        <v>0</v>
      </c>
      <c r="F9" s="234">
        <v>0</v>
      </c>
    </row>
    <row r="10" spans="1:10" x14ac:dyDescent="0.2">
      <c r="A10" s="60">
        <v>7120</v>
      </c>
      <c r="B10" s="60" t="s">
        <v>590</v>
      </c>
      <c r="C10" s="234">
        <v>0</v>
      </c>
      <c r="D10" s="234">
        <v>0</v>
      </c>
      <c r="E10" s="234">
        <v>0</v>
      </c>
      <c r="F10" s="234">
        <v>0</v>
      </c>
    </row>
    <row r="11" spans="1:10" x14ac:dyDescent="0.2">
      <c r="A11" s="60">
        <v>7130</v>
      </c>
      <c r="B11" s="60" t="s">
        <v>589</v>
      </c>
      <c r="C11" s="234">
        <v>0</v>
      </c>
      <c r="D11" s="234">
        <v>0</v>
      </c>
      <c r="E11" s="234">
        <v>0</v>
      </c>
      <c r="F11" s="234">
        <v>0</v>
      </c>
    </row>
    <row r="12" spans="1:10" x14ac:dyDescent="0.2">
      <c r="A12" s="60">
        <v>7140</v>
      </c>
      <c r="B12" s="60" t="s">
        <v>588</v>
      </c>
      <c r="C12" s="234">
        <v>0</v>
      </c>
      <c r="D12" s="234">
        <v>0</v>
      </c>
      <c r="E12" s="234">
        <v>0</v>
      </c>
      <c r="F12" s="234">
        <v>0</v>
      </c>
    </row>
    <row r="13" spans="1:10" x14ac:dyDescent="0.2">
      <c r="A13" s="60">
        <v>7150</v>
      </c>
      <c r="B13" s="60" t="s">
        <v>587</v>
      </c>
      <c r="C13" s="234">
        <v>0</v>
      </c>
      <c r="D13" s="234">
        <v>0</v>
      </c>
      <c r="E13" s="234">
        <v>0</v>
      </c>
      <c r="F13" s="234">
        <v>0</v>
      </c>
    </row>
    <row r="14" spans="1:10" x14ac:dyDescent="0.2">
      <c r="A14" s="60">
        <v>7160</v>
      </c>
      <c r="B14" s="60" t="s">
        <v>586</v>
      </c>
      <c r="C14" s="234">
        <v>0</v>
      </c>
      <c r="D14" s="234">
        <v>0</v>
      </c>
      <c r="E14" s="234">
        <v>0</v>
      </c>
      <c r="F14" s="234">
        <v>0</v>
      </c>
    </row>
    <row r="15" spans="1:10" x14ac:dyDescent="0.2">
      <c r="A15" s="60">
        <v>7210</v>
      </c>
      <c r="B15" s="60" t="s">
        <v>585</v>
      </c>
      <c r="C15" s="234">
        <v>0</v>
      </c>
      <c r="D15" s="234">
        <v>0</v>
      </c>
      <c r="E15" s="234">
        <v>0</v>
      </c>
      <c r="F15" s="234">
        <v>0</v>
      </c>
    </row>
    <row r="16" spans="1:10" x14ac:dyDescent="0.2">
      <c r="A16" s="60">
        <v>7220</v>
      </c>
      <c r="B16" s="60" t="s">
        <v>584</v>
      </c>
      <c r="C16" s="234">
        <v>0</v>
      </c>
      <c r="D16" s="234">
        <v>0</v>
      </c>
      <c r="E16" s="234">
        <v>0</v>
      </c>
      <c r="F16" s="234">
        <v>0</v>
      </c>
    </row>
    <row r="17" spans="1:6" x14ac:dyDescent="0.2">
      <c r="A17" s="60">
        <v>7230</v>
      </c>
      <c r="B17" s="60" t="s">
        <v>583</v>
      </c>
      <c r="C17" s="234">
        <v>0</v>
      </c>
      <c r="D17" s="234">
        <v>0</v>
      </c>
      <c r="E17" s="234">
        <v>0</v>
      </c>
      <c r="F17" s="234">
        <v>0</v>
      </c>
    </row>
    <row r="18" spans="1:6" x14ac:dyDescent="0.2">
      <c r="A18" s="60">
        <v>7240</v>
      </c>
      <c r="B18" s="60" t="s">
        <v>582</v>
      </c>
      <c r="C18" s="234">
        <v>0</v>
      </c>
      <c r="D18" s="234">
        <v>0</v>
      </c>
      <c r="E18" s="234">
        <v>0</v>
      </c>
      <c r="F18" s="234">
        <v>0</v>
      </c>
    </row>
    <row r="19" spans="1:6" x14ac:dyDescent="0.2">
      <c r="A19" s="60">
        <v>7250</v>
      </c>
      <c r="B19" s="60" t="s">
        <v>581</v>
      </c>
      <c r="C19" s="234">
        <v>0</v>
      </c>
      <c r="D19" s="234">
        <v>0</v>
      </c>
      <c r="E19" s="234">
        <v>0</v>
      </c>
      <c r="F19" s="234">
        <v>0</v>
      </c>
    </row>
    <row r="20" spans="1:6" x14ac:dyDescent="0.2">
      <c r="A20" s="60">
        <v>7260</v>
      </c>
      <c r="B20" s="60" t="s">
        <v>580</v>
      </c>
      <c r="C20" s="234">
        <v>0</v>
      </c>
      <c r="D20" s="234">
        <v>0</v>
      </c>
      <c r="E20" s="234">
        <v>0</v>
      </c>
      <c r="F20" s="234">
        <v>0</v>
      </c>
    </row>
    <row r="21" spans="1:6" x14ac:dyDescent="0.2">
      <c r="A21" s="60">
        <v>7310</v>
      </c>
      <c r="B21" s="60" t="s">
        <v>579</v>
      </c>
      <c r="C21" s="234">
        <v>0</v>
      </c>
      <c r="D21" s="234">
        <v>0</v>
      </c>
      <c r="E21" s="234">
        <v>0</v>
      </c>
      <c r="F21" s="234">
        <v>0</v>
      </c>
    </row>
    <row r="22" spans="1:6" x14ac:dyDescent="0.2">
      <c r="A22" s="60">
        <v>7320</v>
      </c>
      <c r="B22" s="60" t="s">
        <v>578</v>
      </c>
      <c r="C22" s="234">
        <v>0</v>
      </c>
      <c r="D22" s="234">
        <v>0</v>
      </c>
      <c r="E22" s="234">
        <v>0</v>
      </c>
      <c r="F22" s="234">
        <v>0</v>
      </c>
    </row>
    <row r="23" spans="1:6" x14ac:dyDescent="0.2">
      <c r="A23" s="60">
        <v>7330</v>
      </c>
      <c r="B23" s="60" t="s">
        <v>577</v>
      </c>
      <c r="C23" s="234">
        <v>0</v>
      </c>
      <c r="D23" s="234">
        <v>0</v>
      </c>
      <c r="E23" s="234">
        <v>0</v>
      </c>
      <c r="F23" s="234">
        <v>0</v>
      </c>
    </row>
    <row r="24" spans="1:6" x14ac:dyDescent="0.2">
      <c r="A24" s="60">
        <v>7340</v>
      </c>
      <c r="B24" s="60" t="s">
        <v>576</v>
      </c>
      <c r="C24" s="234">
        <v>0</v>
      </c>
      <c r="D24" s="234">
        <v>0</v>
      </c>
      <c r="E24" s="234">
        <v>0</v>
      </c>
      <c r="F24" s="234">
        <v>0</v>
      </c>
    </row>
    <row r="25" spans="1:6" x14ac:dyDescent="0.2">
      <c r="A25" s="60">
        <v>7350</v>
      </c>
      <c r="B25" s="60" t="s">
        <v>575</v>
      </c>
      <c r="C25" s="234">
        <v>0</v>
      </c>
      <c r="D25" s="234">
        <v>0</v>
      </c>
      <c r="E25" s="234">
        <v>0</v>
      </c>
      <c r="F25" s="234">
        <v>0</v>
      </c>
    </row>
    <row r="26" spans="1:6" x14ac:dyDescent="0.2">
      <c r="A26" s="60">
        <v>7360</v>
      </c>
      <c r="B26" s="60" t="s">
        <v>574</v>
      </c>
      <c r="C26" s="234">
        <v>0</v>
      </c>
      <c r="D26" s="234">
        <v>0</v>
      </c>
      <c r="E26" s="234">
        <v>0</v>
      </c>
      <c r="F26" s="234">
        <v>0</v>
      </c>
    </row>
    <row r="27" spans="1:6" x14ac:dyDescent="0.2">
      <c r="A27" s="60">
        <v>7410</v>
      </c>
      <c r="B27" s="60" t="s">
        <v>573</v>
      </c>
      <c r="C27" s="234">
        <v>0</v>
      </c>
      <c r="D27" s="234">
        <v>0</v>
      </c>
      <c r="E27" s="234">
        <v>0</v>
      </c>
      <c r="F27" s="234">
        <v>0</v>
      </c>
    </row>
    <row r="28" spans="1:6" x14ac:dyDescent="0.2">
      <c r="A28" s="60">
        <v>7420</v>
      </c>
      <c r="B28" s="60" t="s">
        <v>572</v>
      </c>
      <c r="C28" s="234">
        <v>0</v>
      </c>
      <c r="D28" s="234">
        <v>0</v>
      </c>
      <c r="E28" s="234">
        <v>0</v>
      </c>
      <c r="F28" s="234">
        <v>0</v>
      </c>
    </row>
    <row r="29" spans="1:6" x14ac:dyDescent="0.2">
      <c r="A29" s="60">
        <v>7510</v>
      </c>
      <c r="B29" s="60" t="s">
        <v>571</v>
      </c>
      <c r="C29" s="234">
        <v>0</v>
      </c>
      <c r="D29" s="234">
        <v>0</v>
      </c>
      <c r="E29" s="234">
        <v>0</v>
      </c>
      <c r="F29" s="234">
        <v>0</v>
      </c>
    </row>
    <row r="30" spans="1:6" x14ac:dyDescent="0.2">
      <c r="A30" s="60">
        <v>7520</v>
      </c>
      <c r="B30" s="60" t="s">
        <v>570</v>
      </c>
      <c r="C30" s="234">
        <v>0</v>
      </c>
      <c r="D30" s="234">
        <v>0</v>
      </c>
      <c r="E30" s="234">
        <v>0</v>
      </c>
      <c r="F30" s="234">
        <v>0</v>
      </c>
    </row>
    <row r="31" spans="1:6" x14ac:dyDescent="0.2">
      <c r="A31" s="60">
        <v>7610</v>
      </c>
      <c r="B31" s="60" t="s">
        <v>569</v>
      </c>
      <c r="C31" s="234">
        <v>0</v>
      </c>
      <c r="D31" s="234">
        <v>0</v>
      </c>
      <c r="E31" s="234">
        <v>0</v>
      </c>
      <c r="F31" s="234">
        <v>0</v>
      </c>
    </row>
    <row r="32" spans="1:6" x14ac:dyDescent="0.2">
      <c r="A32" s="60">
        <v>7620</v>
      </c>
      <c r="B32" s="60" t="s">
        <v>568</v>
      </c>
      <c r="C32" s="234">
        <v>0</v>
      </c>
      <c r="D32" s="234">
        <v>0</v>
      </c>
      <c r="E32" s="234">
        <v>0</v>
      </c>
      <c r="F32" s="234">
        <v>0</v>
      </c>
    </row>
    <row r="33" spans="1:6" x14ac:dyDescent="0.2">
      <c r="A33" s="60">
        <v>7630</v>
      </c>
      <c r="B33" s="60" t="s">
        <v>567</v>
      </c>
      <c r="C33" s="234">
        <v>0</v>
      </c>
      <c r="D33" s="234">
        <v>0</v>
      </c>
      <c r="E33" s="234">
        <v>0</v>
      </c>
      <c r="F33" s="234">
        <v>0</v>
      </c>
    </row>
    <row r="34" spans="1:6" x14ac:dyDescent="0.2">
      <c r="A34" s="60">
        <v>7640</v>
      </c>
      <c r="B34" s="60" t="s">
        <v>566</v>
      </c>
      <c r="C34" s="234">
        <v>0</v>
      </c>
      <c r="D34" s="234">
        <v>0</v>
      </c>
      <c r="E34" s="234">
        <v>0</v>
      </c>
      <c r="F34" s="234">
        <v>0</v>
      </c>
    </row>
    <row r="35" spans="1:6" s="70" customFormat="1" x14ac:dyDescent="0.2">
      <c r="A35" s="68">
        <v>8000</v>
      </c>
      <c r="B35" s="70" t="s">
        <v>565</v>
      </c>
    </row>
    <row r="36" spans="1:6" x14ac:dyDescent="0.2">
      <c r="A36" s="60">
        <v>8110</v>
      </c>
      <c r="B36" s="60" t="s">
        <v>564</v>
      </c>
      <c r="C36" s="234">
        <v>0</v>
      </c>
      <c r="D36" s="234">
        <v>72849810</v>
      </c>
      <c r="E36" s="234">
        <v>0</v>
      </c>
      <c r="F36" s="234">
        <v>72849810</v>
      </c>
    </row>
    <row r="37" spans="1:6" x14ac:dyDescent="0.2">
      <c r="A37" s="60">
        <v>8120</v>
      </c>
      <c r="B37" s="60" t="s">
        <v>563</v>
      </c>
      <c r="C37" s="234">
        <v>0</v>
      </c>
      <c r="D37" s="234">
        <v>610989707.05999994</v>
      </c>
      <c r="E37" s="234">
        <v>610778224.59000003</v>
      </c>
      <c r="F37" s="234">
        <v>-211482.4699999094</v>
      </c>
    </row>
    <row r="38" spans="1:6" x14ac:dyDescent="0.2">
      <c r="A38" s="60">
        <v>8130</v>
      </c>
      <c r="B38" s="60" t="s">
        <v>562</v>
      </c>
      <c r="C38" s="234">
        <v>0</v>
      </c>
      <c r="D38" s="234">
        <v>537928414.59000003</v>
      </c>
      <c r="E38" s="234">
        <v>514818932.54000002</v>
      </c>
      <c r="F38" s="234">
        <v>-23109482.050000012</v>
      </c>
    </row>
    <row r="39" spans="1:6" x14ac:dyDescent="0.2">
      <c r="A39" s="60">
        <v>8140</v>
      </c>
      <c r="B39" s="60" t="s">
        <v>561</v>
      </c>
      <c r="C39" s="234">
        <v>0</v>
      </c>
      <c r="D39" s="234">
        <v>96170774.519999996</v>
      </c>
      <c r="E39" s="234">
        <v>96170774.519999996</v>
      </c>
      <c r="F39" s="234">
        <v>0</v>
      </c>
    </row>
    <row r="40" spans="1:6" x14ac:dyDescent="0.2">
      <c r="A40" s="60">
        <v>8150</v>
      </c>
      <c r="B40" s="60" t="s">
        <v>560</v>
      </c>
      <c r="C40" s="234">
        <v>0</v>
      </c>
      <c r="D40" s="234">
        <v>0</v>
      </c>
      <c r="E40" s="234">
        <v>96170774.519999996</v>
      </c>
      <c r="F40" s="234">
        <v>96170774.519999996</v>
      </c>
    </row>
    <row r="41" spans="1:6" x14ac:dyDescent="0.2">
      <c r="A41" s="60">
        <v>8210</v>
      </c>
      <c r="B41" s="60" t="s">
        <v>559</v>
      </c>
      <c r="C41" s="234">
        <v>0</v>
      </c>
      <c r="D41" s="234">
        <v>0</v>
      </c>
      <c r="E41" s="234">
        <v>72849810</v>
      </c>
      <c r="F41" s="234">
        <v>72849810</v>
      </c>
    </row>
    <row r="42" spans="1:6" x14ac:dyDescent="0.2">
      <c r="A42" s="60">
        <v>8220</v>
      </c>
      <c r="B42" s="60" t="s">
        <v>558</v>
      </c>
      <c r="C42" s="234">
        <v>0</v>
      </c>
      <c r="D42" s="287">
        <v>206073796.5</v>
      </c>
      <c r="E42" s="287">
        <v>202882391.37</v>
      </c>
      <c r="F42" s="234">
        <v>3191405.1299999952</v>
      </c>
    </row>
    <row r="43" spans="1:6" x14ac:dyDescent="0.2">
      <c r="A43" s="60">
        <v>8230</v>
      </c>
      <c r="B43" s="60" t="s">
        <v>557</v>
      </c>
      <c r="C43" s="234">
        <v>0</v>
      </c>
      <c r="D43" s="287">
        <v>110114504.45</v>
      </c>
      <c r="E43" s="287">
        <v>133223986.5</v>
      </c>
      <c r="F43" s="234">
        <v>-23109482.049999997</v>
      </c>
    </row>
    <row r="44" spans="1:6" x14ac:dyDescent="0.2">
      <c r="A44" s="60">
        <v>8240</v>
      </c>
      <c r="B44" s="60" t="s">
        <v>556</v>
      </c>
      <c r="C44" s="234">
        <v>0</v>
      </c>
      <c r="D44" s="234">
        <v>92767886.920000002</v>
      </c>
      <c r="E44" s="234">
        <v>92767886.920000002</v>
      </c>
      <c r="F44" s="234">
        <v>0</v>
      </c>
    </row>
    <row r="45" spans="1:6" x14ac:dyDescent="0.2">
      <c r="A45" s="60">
        <v>8250</v>
      </c>
      <c r="B45" s="60" t="s">
        <v>555</v>
      </c>
      <c r="C45" s="234">
        <v>0</v>
      </c>
      <c r="D45" s="234">
        <v>92767886.920000002</v>
      </c>
      <c r="E45" s="234">
        <v>91756811.409999996</v>
      </c>
      <c r="F45" s="234">
        <v>1011075.5100000054</v>
      </c>
    </row>
    <row r="46" spans="1:6" x14ac:dyDescent="0.2">
      <c r="A46" s="60">
        <v>8260</v>
      </c>
      <c r="B46" s="60" t="s">
        <v>554</v>
      </c>
      <c r="C46" s="234">
        <v>0</v>
      </c>
      <c r="D46" s="234">
        <v>91756811.409999996</v>
      </c>
      <c r="E46" s="234">
        <v>91756811.409999996</v>
      </c>
      <c r="F46" s="234">
        <v>0</v>
      </c>
    </row>
    <row r="47" spans="1:6" x14ac:dyDescent="0.2">
      <c r="A47" s="60">
        <v>8270</v>
      </c>
      <c r="B47" s="60" t="s">
        <v>553</v>
      </c>
      <c r="C47" s="234">
        <v>0</v>
      </c>
      <c r="D47" s="234">
        <v>91756811.409999996</v>
      </c>
      <c r="E47" s="234">
        <v>0</v>
      </c>
      <c r="F47" s="234">
        <v>91756811.409999996</v>
      </c>
    </row>
    <row r="48" spans="1:6" x14ac:dyDescent="0.2">
      <c r="A48" s="114"/>
    </row>
    <row r="49" spans="1:2" x14ac:dyDescent="0.2">
      <c r="A49" s="114"/>
      <c r="B49" s="41"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 right="0" top="0" bottom="0" header="0.31496062992125984" footer="0.31496062992125984"/>
  <pageSetup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showGridLines="0" zoomScaleNormal="100" zoomScaleSheetLayoutView="100" workbookViewId="0">
      <selection sqref="A1:F1"/>
    </sheetView>
  </sheetViews>
  <sheetFormatPr baseColWidth="10" defaultColWidth="9.140625" defaultRowHeight="11.25" x14ac:dyDescent="0.2"/>
  <cols>
    <col min="1" max="1" width="10"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8" width="16.7109375" style="41" customWidth="1"/>
    <col min="9" max="16384" width="9.140625" style="41"/>
  </cols>
  <sheetData>
    <row r="1" spans="1:8" s="38" customFormat="1" ht="18.95" customHeight="1" x14ac:dyDescent="0.25">
      <c r="A1" s="356" t="s">
        <v>612</v>
      </c>
      <c r="B1" s="357"/>
      <c r="C1" s="357"/>
      <c r="D1" s="357"/>
      <c r="E1" s="357"/>
      <c r="F1" s="357"/>
      <c r="G1" s="36" t="s">
        <v>97</v>
      </c>
      <c r="H1" s="59">
        <v>2021</v>
      </c>
    </row>
    <row r="2" spans="1:8" s="38" customFormat="1" ht="18.95" customHeight="1" x14ac:dyDescent="0.25">
      <c r="A2" s="356" t="s">
        <v>98</v>
      </c>
      <c r="B2" s="357"/>
      <c r="C2" s="357"/>
      <c r="D2" s="357"/>
      <c r="E2" s="357"/>
      <c r="F2" s="357"/>
      <c r="G2" s="36" t="s">
        <v>99</v>
      </c>
      <c r="H2" s="59" t="s">
        <v>603</v>
      </c>
    </row>
    <row r="3" spans="1:8" s="38" customFormat="1" ht="18.95" customHeight="1" x14ac:dyDescent="0.25">
      <c r="A3" s="356" t="s">
        <v>613</v>
      </c>
      <c r="B3" s="357"/>
      <c r="C3" s="357"/>
      <c r="D3" s="357"/>
      <c r="E3" s="357"/>
      <c r="F3" s="357"/>
      <c r="G3" s="36" t="s">
        <v>100</v>
      </c>
      <c r="H3" s="59">
        <v>4</v>
      </c>
    </row>
    <row r="4" spans="1:8" x14ac:dyDescent="0.2">
      <c r="A4" s="39" t="s">
        <v>101</v>
      </c>
      <c r="B4" s="40"/>
      <c r="C4" s="40"/>
      <c r="D4" s="40"/>
      <c r="E4" s="40"/>
      <c r="F4" s="40"/>
      <c r="G4" s="40"/>
      <c r="H4" s="40"/>
    </row>
    <row r="6" spans="1:8" x14ac:dyDescent="0.2">
      <c r="A6" s="40" t="s">
        <v>102</v>
      </c>
      <c r="B6" s="40"/>
      <c r="C6" s="40"/>
      <c r="D6" s="40"/>
      <c r="E6" s="40"/>
      <c r="F6" s="40"/>
      <c r="G6" s="40"/>
      <c r="H6" s="40"/>
    </row>
    <row r="7" spans="1:8" x14ac:dyDescent="0.2">
      <c r="A7" s="42" t="s">
        <v>103</v>
      </c>
      <c r="B7" s="42" t="s">
        <v>104</v>
      </c>
      <c r="C7" s="42" t="s">
        <v>105</v>
      </c>
      <c r="D7" s="42" t="s">
        <v>106</v>
      </c>
      <c r="E7" s="42"/>
      <c r="F7" s="42"/>
      <c r="G7" s="42"/>
      <c r="H7" s="42"/>
    </row>
    <row r="8" spans="1:8" x14ac:dyDescent="0.2">
      <c r="A8" s="43">
        <v>1114</v>
      </c>
      <c r="B8" s="41" t="s">
        <v>107</v>
      </c>
      <c r="C8" s="234">
        <v>414649157.76999998</v>
      </c>
    </row>
    <row r="9" spans="1:8" x14ac:dyDescent="0.2">
      <c r="A9" s="43">
        <v>1115</v>
      </c>
      <c r="B9" s="41" t="s">
        <v>108</v>
      </c>
      <c r="C9" s="234">
        <v>466587671.21999997</v>
      </c>
    </row>
    <row r="10" spans="1:8" x14ac:dyDescent="0.2">
      <c r="A10" s="43">
        <v>1121</v>
      </c>
      <c r="B10" s="41" t="s">
        <v>109</v>
      </c>
      <c r="C10" s="234">
        <v>0</v>
      </c>
    </row>
    <row r="11" spans="1:8" x14ac:dyDescent="0.2">
      <c r="A11" s="43">
        <v>1211</v>
      </c>
      <c r="B11" s="41" t="s">
        <v>110</v>
      </c>
      <c r="C11" s="234">
        <v>0</v>
      </c>
    </row>
    <row r="13" spans="1:8" x14ac:dyDescent="0.2">
      <c r="A13" s="40" t="s">
        <v>111</v>
      </c>
      <c r="B13" s="40"/>
      <c r="C13" s="40"/>
      <c r="D13" s="40"/>
      <c r="E13" s="40"/>
      <c r="F13" s="40"/>
      <c r="G13" s="40"/>
      <c r="H13" s="40"/>
    </row>
    <row r="14" spans="1:8" x14ac:dyDescent="0.2">
      <c r="A14" s="42" t="s">
        <v>103</v>
      </c>
      <c r="B14" s="42" t="s">
        <v>104</v>
      </c>
      <c r="C14" s="42" t="s">
        <v>105</v>
      </c>
      <c r="D14" s="42">
        <v>2020</v>
      </c>
      <c r="E14" s="42">
        <v>2019</v>
      </c>
      <c r="F14" s="42">
        <v>2018</v>
      </c>
      <c r="G14" s="42">
        <v>2017</v>
      </c>
      <c r="H14" s="42" t="s">
        <v>112</v>
      </c>
    </row>
    <row r="15" spans="1:8" x14ac:dyDescent="0.2">
      <c r="A15" s="43">
        <v>1122</v>
      </c>
      <c r="B15" s="41" t="s">
        <v>113</v>
      </c>
      <c r="C15" s="234">
        <v>1233697338.1900001</v>
      </c>
      <c r="D15" s="234">
        <v>1185867566.3199997</v>
      </c>
      <c r="E15" s="234">
        <v>986289914.78999996</v>
      </c>
      <c r="F15" s="234">
        <v>0</v>
      </c>
      <c r="G15" s="234">
        <v>0</v>
      </c>
      <c r="H15" s="234"/>
    </row>
    <row r="16" spans="1:8" x14ac:dyDescent="0.2">
      <c r="A16" s="43">
        <v>1124</v>
      </c>
      <c r="B16" s="41" t="s">
        <v>114</v>
      </c>
      <c r="C16" s="234">
        <v>0</v>
      </c>
      <c r="D16" s="234">
        <v>0</v>
      </c>
      <c r="E16" s="234">
        <v>0</v>
      </c>
      <c r="F16" s="234">
        <v>0</v>
      </c>
      <c r="G16" s="234">
        <v>0</v>
      </c>
      <c r="H16" s="234"/>
    </row>
    <row r="18" spans="1:8" x14ac:dyDescent="0.2">
      <c r="A18" s="40" t="s">
        <v>115</v>
      </c>
      <c r="B18" s="40"/>
      <c r="C18" s="40"/>
      <c r="D18" s="40"/>
      <c r="E18" s="40"/>
      <c r="F18" s="40"/>
      <c r="G18" s="40"/>
      <c r="H18" s="40"/>
    </row>
    <row r="19" spans="1:8" x14ac:dyDescent="0.2">
      <c r="A19" s="42" t="s">
        <v>103</v>
      </c>
      <c r="B19" s="42" t="s">
        <v>104</v>
      </c>
      <c r="C19" s="42" t="s">
        <v>105</v>
      </c>
      <c r="D19" s="42" t="s">
        <v>116</v>
      </c>
      <c r="E19" s="42" t="s">
        <v>117</v>
      </c>
      <c r="F19" s="42" t="s">
        <v>118</v>
      </c>
      <c r="G19" s="42" t="s">
        <v>119</v>
      </c>
      <c r="H19" s="42" t="s">
        <v>120</v>
      </c>
    </row>
    <row r="20" spans="1:8" x14ac:dyDescent="0.2">
      <c r="A20" s="43">
        <v>1123</v>
      </c>
      <c r="B20" s="41" t="s">
        <v>121</v>
      </c>
      <c r="C20" s="234">
        <v>30935013.019999996</v>
      </c>
      <c r="D20" s="165">
        <v>0</v>
      </c>
      <c r="E20" s="165">
        <v>0</v>
      </c>
      <c r="F20" s="165">
        <v>0</v>
      </c>
      <c r="G20" s="165">
        <v>0</v>
      </c>
      <c r="H20" s="165"/>
    </row>
    <row r="21" spans="1:8" x14ac:dyDescent="0.2">
      <c r="A21" s="43">
        <v>1125</v>
      </c>
      <c r="B21" s="41" t="s">
        <v>122</v>
      </c>
      <c r="C21" s="234">
        <v>0</v>
      </c>
      <c r="D21" s="165">
        <v>0</v>
      </c>
      <c r="E21" s="165">
        <v>0</v>
      </c>
      <c r="F21" s="165">
        <v>0</v>
      </c>
      <c r="G21" s="165">
        <v>0</v>
      </c>
      <c r="H21" s="165"/>
    </row>
    <row r="22" spans="1:8" x14ac:dyDescent="0.2">
      <c r="A22" s="45">
        <v>1126</v>
      </c>
      <c r="B22" s="46" t="s">
        <v>123</v>
      </c>
      <c r="C22" s="234">
        <v>0</v>
      </c>
      <c r="D22" s="165">
        <v>0</v>
      </c>
      <c r="E22" s="165">
        <v>0</v>
      </c>
      <c r="F22" s="165">
        <v>0</v>
      </c>
      <c r="G22" s="165">
        <v>0</v>
      </c>
      <c r="H22" s="165"/>
    </row>
    <row r="23" spans="1:8" x14ac:dyDescent="0.2">
      <c r="A23" s="45">
        <v>1129</v>
      </c>
      <c r="B23" s="46" t="s">
        <v>124</v>
      </c>
      <c r="C23" s="234">
        <v>7181561.71</v>
      </c>
      <c r="D23" s="165">
        <v>0</v>
      </c>
      <c r="E23" s="165">
        <v>0</v>
      </c>
      <c r="F23" s="165">
        <v>0</v>
      </c>
      <c r="G23" s="165">
        <v>0</v>
      </c>
      <c r="H23" s="165"/>
    </row>
    <row r="24" spans="1:8" x14ac:dyDescent="0.2">
      <c r="A24" s="43">
        <v>1131</v>
      </c>
      <c r="B24" s="41" t="s">
        <v>125</v>
      </c>
      <c r="C24" s="234">
        <v>30776904.629999999</v>
      </c>
      <c r="D24" s="165">
        <v>0</v>
      </c>
      <c r="E24" s="165">
        <v>0</v>
      </c>
      <c r="F24" s="165">
        <v>0</v>
      </c>
      <c r="G24" s="165">
        <v>0</v>
      </c>
      <c r="H24" s="165"/>
    </row>
    <row r="25" spans="1:8" x14ac:dyDescent="0.2">
      <c r="A25" s="43">
        <v>1132</v>
      </c>
      <c r="B25" s="41" t="s">
        <v>126</v>
      </c>
      <c r="C25" s="234">
        <v>2670363.6</v>
      </c>
      <c r="D25" s="165">
        <v>0</v>
      </c>
      <c r="E25" s="165">
        <v>0</v>
      </c>
      <c r="F25" s="165">
        <v>0</v>
      </c>
      <c r="G25" s="165">
        <v>0</v>
      </c>
      <c r="H25" s="165"/>
    </row>
    <row r="26" spans="1:8" x14ac:dyDescent="0.2">
      <c r="A26" s="43">
        <v>1133</v>
      </c>
      <c r="B26" s="41" t="s">
        <v>127</v>
      </c>
      <c r="C26" s="234">
        <v>0</v>
      </c>
      <c r="D26" s="165">
        <v>0</v>
      </c>
      <c r="E26" s="165">
        <v>0</v>
      </c>
      <c r="F26" s="165">
        <v>0</v>
      </c>
      <c r="G26" s="165">
        <v>0</v>
      </c>
      <c r="H26" s="165"/>
    </row>
    <row r="27" spans="1:8" x14ac:dyDescent="0.2">
      <c r="A27" s="43">
        <v>1134</v>
      </c>
      <c r="B27" s="41" t="s">
        <v>128</v>
      </c>
      <c r="C27" s="234">
        <v>152011995.94999999</v>
      </c>
      <c r="D27" s="165">
        <v>0</v>
      </c>
      <c r="E27" s="165">
        <v>0</v>
      </c>
      <c r="F27" s="165">
        <v>0</v>
      </c>
      <c r="G27" s="165">
        <v>0</v>
      </c>
      <c r="H27" s="165"/>
    </row>
    <row r="28" spans="1:8" x14ac:dyDescent="0.2">
      <c r="A28" s="43">
        <v>1139</v>
      </c>
      <c r="B28" s="41" t="s">
        <v>129</v>
      </c>
      <c r="C28" s="234">
        <v>2380545.02</v>
      </c>
      <c r="D28" s="165">
        <v>0</v>
      </c>
      <c r="E28" s="165">
        <v>0</v>
      </c>
      <c r="F28" s="165">
        <v>0</v>
      </c>
      <c r="G28" s="165">
        <v>0</v>
      </c>
      <c r="H28" s="165"/>
    </row>
    <row r="30" spans="1:8" x14ac:dyDescent="0.2">
      <c r="A30" s="40" t="s">
        <v>130</v>
      </c>
      <c r="B30" s="40"/>
      <c r="C30" s="40"/>
      <c r="D30" s="40"/>
      <c r="E30" s="40"/>
      <c r="F30" s="40"/>
      <c r="G30" s="40"/>
      <c r="H30" s="40"/>
    </row>
    <row r="31" spans="1:8" x14ac:dyDescent="0.2">
      <c r="A31" s="42" t="s">
        <v>103</v>
      </c>
      <c r="B31" s="42" t="s">
        <v>104</v>
      </c>
      <c r="C31" s="42" t="s">
        <v>105</v>
      </c>
      <c r="D31" s="42" t="s">
        <v>131</v>
      </c>
      <c r="E31" s="42" t="s">
        <v>132</v>
      </c>
      <c r="F31" s="42" t="s">
        <v>133</v>
      </c>
      <c r="G31" s="42" t="s">
        <v>134</v>
      </c>
      <c r="H31" s="42"/>
    </row>
    <row r="32" spans="1:8" s="127" customFormat="1" x14ac:dyDescent="0.2">
      <c r="A32" s="146">
        <v>1140</v>
      </c>
      <c r="B32" s="127" t="s">
        <v>135</v>
      </c>
      <c r="C32" s="210">
        <v>0</v>
      </c>
    </row>
    <row r="33" spans="1:8" s="127" customFormat="1" x14ac:dyDescent="0.2">
      <c r="A33" s="146">
        <v>1141</v>
      </c>
      <c r="B33" s="127" t="s">
        <v>136</v>
      </c>
      <c r="C33" s="210">
        <v>0</v>
      </c>
    </row>
    <row r="34" spans="1:8" s="127" customFormat="1" x14ac:dyDescent="0.2">
      <c r="A34" s="146">
        <v>1142</v>
      </c>
      <c r="B34" s="127" t="s">
        <v>137</v>
      </c>
      <c r="C34" s="210">
        <v>0</v>
      </c>
    </row>
    <row r="35" spans="1:8" s="127" customFormat="1" x14ac:dyDescent="0.2">
      <c r="A35" s="146">
        <v>1143</v>
      </c>
      <c r="B35" s="127" t="s">
        <v>138</v>
      </c>
      <c r="C35" s="210">
        <v>0</v>
      </c>
    </row>
    <row r="36" spans="1:8" s="127" customFormat="1" x14ac:dyDescent="0.2">
      <c r="A36" s="146">
        <v>1144</v>
      </c>
      <c r="B36" s="127" t="s">
        <v>139</v>
      </c>
      <c r="C36" s="210">
        <v>0</v>
      </c>
    </row>
    <row r="37" spans="1:8" s="127" customFormat="1" x14ac:dyDescent="0.2">
      <c r="A37" s="146">
        <v>1145</v>
      </c>
      <c r="B37" s="127" t="s">
        <v>140</v>
      </c>
      <c r="C37" s="210">
        <v>0</v>
      </c>
    </row>
    <row r="39" spans="1:8" x14ac:dyDescent="0.2">
      <c r="A39" s="40" t="s">
        <v>141</v>
      </c>
      <c r="B39" s="40"/>
      <c r="C39" s="40"/>
      <c r="D39" s="40"/>
      <c r="E39" s="40"/>
      <c r="F39" s="40"/>
      <c r="G39" s="40"/>
      <c r="H39" s="40"/>
    </row>
    <row r="40" spans="1:8" x14ac:dyDescent="0.2">
      <c r="A40" s="42" t="s">
        <v>103</v>
      </c>
      <c r="B40" s="42" t="s">
        <v>104</v>
      </c>
      <c r="C40" s="42" t="s">
        <v>105</v>
      </c>
      <c r="D40" s="42" t="s">
        <v>142</v>
      </c>
      <c r="E40" s="42" t="s">
        <v>143</v>
      </c>
      <c r="F40" s="42" t="s">
        <v>144</v>
      </c>
      <c r="G40" s="42"/>
      <c r="H40" s="42"/>
    </row>
    <row r="41" spans="1:8" s="127" customFormat="1" x14ac:dyDescent="0.2">
      <c r="A41" s="146">
        <v>1150</v>
      </c>
      <c r="B41" s="127" t="s">
        <v>145</v>
      </c>
      <c r="C41" s="287">
        <v>47350958.130000003</v>
      </c>
    </row>
    <row r="42" spans="1:8" s="127" customFormat="1" x14ac:dyDescent="0.2">
      <c r="A42" s="146">
        <v>1151</v>
      </c>
      <c r="B42" s="127" t="s">
        <v>146</v>
      </c>
      <c r="C42" s="287">
        <v>47350958.130000003</v>
      </c>
      <c r="D42" s="127" t="s">
        <v>614</v>
      </c>
    </row>
    <row r="44" spans="1:8" x14ac:dyDescent="0.2">
      <c r="A44" s="40" t="s">
        <v>147</v>
      </c>
      <c r="B44" s="40"/>
      <c r="C44" s="40"/>
      <c r="D44" s="40"/>
      <c r="E44" s="40"/>
      <c r="F44" s="40"/>
      <c r="G44" s="40"/>
      <c r="H44" s="40"/>
    </row>
    <row r="45" spans="1:8" x14ac:dyDescent="0.2">
      <c r="A45" s="42" t="s">
        <v>103</v>
      </c>
      <c r="B45" s="42" t="s">
        <v>104</v>
      </c>
      <c r="C45" s="42" t="s">
        <v>105</v>
      </c>
      <c r="D45" s="42" t="s">
        <v>106</v>
      </c>
      <c r="E45" s="42" t="s">
        <v>120</v>
      </c>
      <c r="F45" s="42"/>
      <c r="G45" s="42"/>
      <c r="H45" s="42"/>
    </row>
    <row r="46" spans="1:8" x14ac:dyDescent="0.2">
      <c r="A46" s="43">
        <v>1213</v>
      </c>
      <c r="B46" s="41" t="s">
        <v>148</v>
      </c>
      <c r="C46" s="165">
        <v>0</v>
      </c>
    </row>
    <row r="48" spans="1:8" x14ac:dyDescent="0.2">
      <c r="A48" s="40" t="s">
        <v>149</v>
      </c>
      <c r="B48" s="40"/>
      <c r="C48" s="40"/>
      <c r="D48" s="40"/>
      <c r="E48" s="40"/>
      <c r="F48" s="40"/>
      <c r="G48" s="40"/>
      <c r="H48" s="40"/>
    </row>
    <row r="49" spans="1:8" x14ac:dyDescent="0.2">
      <c r="A49" s="42" t="s">
        <v>103</v>
      </c>
      <c r="B49" s="42" t="s">
        <v>104</v>
      </c>
      <c r="C49" s="42" t="s">
        <v>105</v>
      </c>
      <c r="D49" s="42"/>
      <c r="E49" s="42"/>
      <c r="F49" s="42"/>
      <c r="G49" s="42"/>
      <c r="H49" s="42"/>
    </row>
    <row r="50" spans="1:8" x14ac:dyDescent="0.2">
      <c r="A50" s="43">
        <v>1214</v>
      </c>
      <c r="B50" s="41" t="s">
        <v>150</v>
      </c>
      <c r="C50" s="165">
        <v>0</v>
      </c>
    </row>
    <row r="52" spans="1:8" x14ac:dyDescent="0.2">
      <c r="A52" s="40" t="s">
        <v>151</v>
      </c>
      <c r="B52" s="40"/>
      <c r="C52" s="40"/>
      <c r="D52" s="40"/>
      <c r="E52" s="40"/>
      <c r="F52" s="40"/>
      <c r="G52" s="40"/>
      <c r="H52" s="40"/>
    </row>
    <row r="53" spans="1:8" x14ac:dyDescent="0.2">
      <c r="A53" s="42" t="s">
        <v>103</v>
      </c>
      <c r="B53" s="42" t="s">
        <v>104</v>
      </c>
      <c r="C53" s="42" t="s">
        <v>105</v>
      </c>
      <c r="D53" s="42" t="s">
        <v>152</v>
      </c>
      <c r="E53" s="42" t="s">
        <v>153</v>
      </c>
      <c r="F53" s="42" t="s">
        <v>142</v>
      </c>
      <c r="G53" s="42" t="s">
        <v>154</v>
      </c>
      <c r="H53" s="42" t="s">
        <v>155</v>
      </c>
    </row>
    <row r="54" spans="1:8" s="127" customFormat="1" x14ac:dyDescent="0.2">
      <c r="A54" s="146">
        <v>1230</v>
      </c>
      <c r="B54" s="127" t="s">
        <v>156</v>
      </c>
      <c r="C54" s="287">
        <v>16324073205.379999</v>
      </c>
      <c r="D54" s="287">
        <v>501393262.52999914</v>
      </c>
      <c r="E54" s="287">
        <v>-8371360632.8599997</v>
      </c>
    </row>
    <row r="55" spans="1:8" s="127" customFormat="1" x14ac:dyDescent="0.2">
      <c r="A55" s="146">
        <v>1231</v>
      </c>
      <c r="B55" s="127" t="s">
        <v>157</v>
      </c>
      <c r="C55" s="287">
        <v>575166512.76999998</v>
      </c>
      <c r="D55" s="287">
        <v>0</v>
      </c>
      <c r="E55" s="287">
        <v>0</v>
      </c>
    </row>
    <row r="56" spans="1:8" s="127" customFormat="1" x14ac:dyDescent="0.2">
      <c r="A56" s="146">
        <v>1232</v>
      </c>
      <c r="B56" s="127" t="s">
        <v>158</v>
      </c>
      <c r="C56" s="287">
        <v>0</v>
      </c>
      <c r="D56" s="287">
        <v>0</v>
      </c>
      <c r="E56" s="287">
        <v>0</v>
      </c>
    </row>
    <row r="57" spans="1:8" s="127" customFormat="1" x14ac:dyDescent="0.2">
      <c r="A57" s="146">
        <v>1233</v>
      </c>
      <c r="B57" s="127" t="s">
        <v>159</v>
      </c>
      <c r="C57" s="287">
        <v>169170012.58999997</v>
      </c>
      <c r="D57" s="287">
        <v>5726413.8699999973</v>
      </c>
      <c r="E57" s="287">
        <v>-73645436.789999992</v>
      </c>
      <c r="F57" s="127" t="s">
        <v>615</v>
      </c>
      <c r="G57" s="147" t="s">
        <v>616</v>
      </c>
      <c r="H57" s="127" t="s">
        <v>617</v>
      </c>
    </row>
    <row r="58" spans="1:8" s="127" customFormat="1" x14ac:dyDescent="0.2">
      <c r="A58" s="146">
        <v>1234</v>
      </c>
      <c r="B58" s="127" t="s">
        <v>160</v>
      </c>
      <c r="C58" s="287">
        <v>14642782101.429998</v>
      </c>
      <c r="D58" s="287">
        <v>495666848.65999913</v>
      </c>
      <c r="E58" s="287">
        <v>-8297715196.0699997</v>
      </c>
      <c r="F58" s="127" t="s">
        <v>615</v>
      </c>
      <c r="G58" s="147" t="s">
        <v>616</v>
      </c>
      <c r="H58" s="127" t="s">
        <v>617</v>
      </c>
    </row>
    <row r="59" spans="1:8" s="127" customFormat="1" x14ac:dyDescent="0.2">
      <c r="A59" s="146">
        <v>1235</v>
      </c>
      <c r="B59" s="127" t="s">
        <v>161</v>
      </c>
      <c r="C59" s="287">
        <v>879552948.04999983</v>
      </c>
      <c r="D59" s="287">
        <v>0</v>
      </c>
      <c r="E59" s="287">
        <v>0</v>
      </c>
    </row>
    <row r="60" spans="1:8" s="127" customFormat="1" x14ac:dyDescent="0.2">
      <c r="A60" s="146">
        <v>1236</v>
      </c>
      <c r="B60" s="127" t="s">
        <v>162</v>
      </c>
      <c r="C60" s="287">
        <v>57401630.539999992</v>
      </c>
      <c r="D60" s="287">
        <v>0</v>
      </c>
      <c r="E60" s="287">
        <v>0</v>
      </c>
    </row>
    <row r="61" spans="1:8" s="127" customFormat="1" x14ac:dyDescent="0.2">
      <c r="A61" s="146">
        <v>1239</v>
      </c>
      <c r="B61" s="127" t="s">
        <v>163</v>
      </c>
      <c r="C61" s="287">
        <v>0</v>
      </c>
      <c r="D61" s="287">
        <v>0</v>
      </c>
      <c r="E61" s="287">
        <v>0</v>
      </c>
    </row>
    <row r="62" spans="1:8" s="127" customFormat="1" x14ac:dyDescent="0.2">
      <c r="A62" s="146">
        <v>1240</v>
      </c>
      <c r="B62" s="127" t="s">
        <v>164</v>
      </c>
      <c r="C62" s="287">
        <v>581094861.66999984</v>
      </c>
      <c r="D62" s="287">
        <v>63159948.390000015</v>
      </c>
      <c r="E62" s="287">
        <v>-351455079.10000002</v>
      </c>
    </row>
    <row r="63" spans="1:8" s="127" customFormat="1" x14ac:dyDescent="0.2">
      <c r="A63" s="146">
        <v>1241</v>
      </c>
      <c r="B63" s="127" t="s">
        <v>165</v>
      </c>
      <c r="C63" s="287">
        <v>129429844.68999998</v>
      </c>
      <c r="D63" s="287">
        <v>14245268.220000006</v>
      </c>
      <c r="E63" s="287">
        <v>-97471163.079999998</v>
      </c>
      <c r="F63" s="127" t="s">
        <v>615</v>
      </c>
      <c r="G63" s="147" t="s">
        <v>618</v>
      </c>
      <c r="H63" s="127" t="s">
        <v>617</v>
      </c>
    </row>
    <row r="64" spans="1:8" s="127" customFormat="1" x14ac:dyDescent="0.2">
      <c r="A64" s="146">
        <v>1242</v>
      </c>
      <c r="B64" s="127" t="s">
        <v>166</v>
      </c>
      <c r="C64" s="287">
        <v>0</v>
      </c>
      <c r="D64" s="287">
        <v>0</v>
      </c>
      <c r="E64" s="287">
        <v>0</v>
      </c>
    </row>
    <row r="65" spans="1:8" s="127" customFormat="1" x14ac:dyDescent="0.2">
      <c r="A65" s="146">
        <v>1243</v>
      </c>
      <c r="B65" s="127" t="s">
        <v>167</v>
      </c>
      <c r="C65" s="287">
        <v>0</v>
      </c>
      <c r="D65" s="287">
        <v>0</v>
      </c>
      <c r="E65" s="287">
        <v>0</v>
      </c>
    </row>
    <row r="66" spans="1:8" s="127" customFormat="1" x14ac:dyDescent="0.2">
      <c r="A66" s="146">
        <v>1244</v>
      </c>
      <c r="B66" s="127" t="s">
        <v>168</v>
      </c>
      <c r="C66" s="287">
        <v>145758058.48999992</v>
      </c>
      <c r="D66" s="287">
        <v>20300595.660000004</v>
      </c>
      <c r="E66" s="287">
        <v>-120172425.57000001</v>
      </c>
      <c r="F66" s="127" t="s">
        <v>615</v>
      </c>
      <c r="G66" s="127" t="s">
        <v>619</v>
      </c>
      <c r="H66" s="127" t="s">
        <v>617</v>
      </c>
    </row>
    <row r="67" spans="1:8" s="127" customFormat="1" x14ac:dyDescent="0.2">
      <c r="A67" s="146">
        <v>1245</v>
      </c>
      <c r="B67" s="127" t="s">
        <v>169</v>
      </c>
      <c r="C67" s="287">
        <v>0</v>
      </c>
      <c r="D67" s="287">
        <v>0</v>
      </c>
      <c r="E67" s="287">
        <v>0</v>
      </c>
    </row>
    <row r="68" spans="1:8" s="127" customFormat="1" x14ac:dyDescent="0.2">
      <c r="A68" s="146">
        <v>1246</v>
      </c>
      <c r="B68" s="127" t="s">
        <v>170</v>
      </c>
      <c r="C68" s="287">
        <v>305906958.49000001</v>
      </c>
      <c r="D68" s="287">
        <v>28614084.510000005</v>
      </c>
      <c r="E68" s="287">
        <v>-133811490.44999999</v>
      </c>
      <c r="F68" s="127" t="s">
        <v>615</v>
      </c>
      <c r="G68" s="127" t="s">
        <v>620</v>
      </c>
      <c r="H68" s="127" t="s">
        <v>617</v>
      </c>
    </row>
    <row r="69" spans="1:8" s="127" customFormat="1" x14ac:dyDescent="0.2">
      <c r="A69" s="146">
        <v>1247</v>
      </c>
      <c r="B69" s="127" t="s">
        <v>171</v>
      </c>
      <c r="C69" s="287">
        <v>0</v>
      </c>
      <c r="D69" s="287">
        <v>0</v>
      </c>
      <c r="E69" s="287">
        <v>0</v>
      </c>
    </row>
    <row r="70" spans="1:8" s="127" customFormat="1" x14ac:dyDescent="0.2">
      <c r="A70" s="146">
        <v>1248</v>
      </c>
      <c r="B70" s="127" t="s">
        <v>172</v>
      </c>
      <c r="C70" s="287">
        <v>0</v>
      </c>
      <c r="D70" s="287">
        <v>0</v>
      </c>
      <c r="E70" s="287">
        <v>0</v>
      </c>
    </row>
    <row r="72" spans="1:8" x14ac:dyDescent="0.2">
      <c r="A72" s="40" t="s">
        <v>173</v>
      </c>
      <c r="B72" s="40"/>
      <c r="C72" s="40"/>
      <c r="D72" s="40"/>
      <c r="E72" s="40"/>
      <c r="F72" s="40"/>
      <c r="G72" s="40"/>
      <c r="H72" s="40"/>
    </row>
    <row r="73" spans="1:8" x14ac:dyDescent="0.2">
      <c r="A73" s="42" t="s">
        <v>103</v>
      </c>
      <c r="B73" s="42" t="s">
        <v>104</v>
      </c>
      <c r="C73" s="42" t="s">
        <v>105</v>
      </c>
      <c r="D73" s="42" t="s">
        <v>174</v>
      </c>
      <c r="E73" s="42" t="s">
        <v>175</v>
      </c>
      <c r="F73" s="42" t="s">
        <v>142</v>
      </c>
      <c r="G73" s="42" t="s">
        <v>154</v>
      </c>
      <c r="H73" s="42" t="s">
        <v>155</v>
      </c>
    </row>
    <row r="74" spans="1:8" s="127" customFormat="1" x14ac:dyDescent="0.2">
      <c r="A74" s="146">
        <v>1250</v>
      </c>
      <c r="B74" s="127" t="s">
        <v>176</v>
      </c>
      <c r="C74" s="287">
        <v>93807817.680000007</v>
      </c>
      <c r="D74" s="287">
        <v>14294324.429999998</v>
      </c>
      <c r="E74" s="287">
        <v>-83395732.159999996</v>
      </c>
    </row>
    <row r="75" spans="1:8" s="127" customFormat="1" x14ac:dyDescent="0.2">
      <c r="A75" s="146">
        <v>1251</v>
      </c>
      <c r="B75" s="127" t="s">
        <v>177</v>
      </c>
      <c r="C75" s="287">
        <v>22696926.57</v>
      </c>
      <c r="D75" s="287">
        <v>923410.11</v>
      </c>
      <c r="E75" s="287">
        <v>-18861118.009999998</v>
      </c>
      <c r="G75" s="127" t="s">
        <v>621</v>
      </c>
    </row>
    <row r="76" spans="1:8" s="127" customFormat="1" x14ac:dyDescent="0.2">
      <c r="A76" s="146">
        <v>1252</v>
      </c>
      <c r="B76" s="127" t="s">
        <v>178</v>
      </c>
      <c r="C76" s="287">
        <v>89114.97</v>
      </c>
      <c r="D76" s="287">
        <v>0</v>
      </c>
      <c r="E76" s="287">
        <v>0</v>
      </c>
    </row>
    <row r="77" spans="1:8" s="127" customFormat="1" x14ac:dyDescent="0.2">
      <c r="A77" s="146">
        <v>1253</v>
      </c>
      <c r="B77" s="127" t="s">
        <v>179</v>
      </c>
      <c r="C77" s="287">
        <v>0</v>
      </c>
      <c r="D77" s="287">
        <v>0</v>
      </c>
      <c r="E77" s="287">
        <v>0</v>
      </c>
    </row>
    <row r="78" spans="1:8" s="127" customFormat="1" x14ac:dyDescent="0.2">
      <c r="A78" s="146">
        <v>1254</v>
      </c>
      <c r="B78" s="127" t="s">
        <v>180</v>
      </c>
      <c r="C78" s="287">
        <v>71021776.140000001</v>
      </c>
      <c r="D78" s="287">
        <v>13370914.319999998</v>
      </c>
      <c r="E78" s="287">
        <v>-64534614.150000006</v>
      </c>
      <c r="G78" s="127" t="s">
        <v>621</v>
      </c>
    </row>
    <row r="79" spans="1:8" s="127" customFormat="1" x14ac:dyDescent="0.2">
      <c r="A79" s="146">
        <v>1259</v>
      </c>
      <c r="B79" s="127" t="s">
        <v>181</v>
      </c>
      <c r="C79" s="287">
        <v>0</v>
      </c>
      <c r="D79" s="287">
        <v>0</v>
      </c>
      <c r="E79" s="287">
        <v>0</v>
      </c>
    </row>
    <row r="80" spans="1:8" s="127" customFormat="1" x14ac:dyDescent="0.2">
      <c r="A80" s="146">
        <v>1270</v>
      </c>
      <c r="B80" s="127" t="s">
        <v>182</v>
      </c>
      <c r="C80" s="287">
        <v>0</v>
      </c>
      <c r="D80" s="287">
        <v>0</v>
      </c>
      <c r="E80" s="287">
        <v>0</v>
      </c>
    </row>
    <row r="81" spans="1:8" s="127" customFormat="1" x14ac:dyDescent="0.2">
      <c r="A81" s="146">
        <v>1271</v>
      </c>
      <c r="B81" s="127" t="s">
        <v>183</v>
      </c>
      <c r="C81" s="287">
        <v>0</v>
      </c>
      <c r="D81" s="287">
        <v>0</v>
      </c>
      <c r="E81" s="287">
        <v>0</v>
      </c>
    </row>
    <row r="82" spans="1:8" s="127" customFormat="1" x14ac:dyDescent="0.2">
      <c r="A82" s="146">
        <v>1272</v>
      </c>
      <c r="B82" s="127" t="s">
        <v>184</v>
      </c>
      <c r="C82" s="287">
        <v>0</v>
      </c>
      <c r="D82" s="287">
        <v>0</v>
      </c>
      <c r="E82" s="287">
        <v>0</v>
      </c>
    </row>
    <row r="83" spans="1:8" s="127" customFormat="1" x14ac:dyDescent="0.2">
      <c r="A83" s="146">
        <v>1273</v>
      </c>
      <c r="B83" s="127" t="s">
        <v>185</v>
      </c>
      <c r="C83" s="287">
        <v>0</v>
      </c>
      <c r="D83" s="287">
        <v>0</v>
      </c>
      <c r="E83" s="287">
        <v>0</v>
      </c>
    </row>
    <row r="84" spans="1:8" s="127" customFormat="1" x14ac:dyDescent="0.2">
      <c r="A84" s="146">
        <v>1274</v>
      </c>
      <c r="B84" s="127" t="s">
        <v>186</v>
      </c>
      <c r="C84" s="287">
        <v>0</v>
      </c>
      <c r="D84" s="287">
        <v>0</v>
      </c>
      <c r="E84" s="287">
        <v>0</v>
      </c>
    </row>
    <row r="85" spans="1:8" s="127" customFormat="1" x14ac:dyDescent="0.2">
      <c r="A85" s="146">
        <v>1275</v>
      </c>
      <c r="B85" s="127" t="s">
        <v>187</v>
      </c>
      <c r="C85" s="287">
        <v>0</v>
      </c>
      <c r="D85" s="287">
        <v>0</v>
      </c>
      <c r="E85" s="287">
        <v>0</v>
      </c>
    </row>
    <row r="86" spans="1:8" s="127" customFormat="1" x14ac:dyDescent="0.2">
      <c r="A86" s="146">
        <v>1279</v>
      </c>
      <c r="B86" s="127" t="s">
        <v>188</v>
      </c>
      <c r="C86" s="287">
        <v>0</v>
      </c>
      <c r="D86" s="287">
        <v>0</v>
      </c>
      <c r="E86" s="287">
        <v>0</v>
      </c>
    </row>
    <row r="88" spans="1:8" x14ac:dyDescent="0.2">
      <c r="A88" s="40" t="s">
        <v>189</v>
      </c>
      <c r="B88" s="40"/>
      <c r="C88" s="40"/>
      <c r="D88" s="40"/>
      <c r="E88" s="40"/>
      <c r="F88" s="40"/>
      <c r="G88" s="40"/>
      <c r="H88" s="40"/>
    </row>
    <row r="89" spans="1:8" x14ac:dyDescent="0.2">
      <c r="A89" s="42" t="s">
        <v>103</v>
      </c>
      <c r="B89" s="42" t="s">
        <v>104</v>
      </c>
      <c r="C89" s="42" t="s">
        <v>105</v>
      </c>
      <c r="D89" s="42" t="s">
        <v>190</v>
      </c>
      <c r="E89" s="42"/>
      <c r="F89" s="42"/>
      <c r="G89" s="42"/>
      <c r="H89" s="42"/>
    </row>
    <row r="90" spans="1:8" s="127" customFormat="1" x14ac:dyDescent="0.2">
      <c r="A90" s="146">
        <v>1160</v>
      </c>
      <c r="B90" s="127" t="s">
        <v>191</v>
      </c>
      <c r="C90" s="287">
        <v>-442823529.11000001</v>
      </c>
    </row>
    <row r="91" spans="1:8" s="127" customFormat="1" x14ac:dyDescent="0.2">
      <c r="A91" s="146">
        <v>1161</v>
      </c>
      <c r="B91" s="127" t="s">
        <v>192</v>
      </c>
      <c r="C91" s="287">
        <v>-438863173.80000001</v>
      </c>
      <c r="D91" s="127" t="s">
        <v>622</v>
      </c>
    </row>
    <row r="92" spans="1:8" s="127" customFormat="1" x14ac:dyDescent="0.2">
      <c r="A92" s="146">
        <v>1162</v>
      </c>
      <c r="B92" s="127" t="s">
        <v>193</v>
      </c>
      <c r="C92" s="287">
        <v>-3960355.31</v>
      </c>
      <c r="D92" s="127" t="s">
        <v>623</v>
      </c>
    </row>
    <row r="94" spans="1:8" x14ac:dyDescent="0.2">
      <c r="A94" s="40" t="s">
        <v>194</v>
      </c>
      <c r="B94" s="40"/>
      <c r="C94" s="40"/>
      <c r="D94" s="40"/>
      <c r="E94" s="40"/>
      <c r="F94" s="40"/>
      <c r="G94" s="40"/>
      <c r="H94" s="40"/>
    </row>
    <row r="95" spans="1:8" x14ac:dyDescent="0.2">
      <c r="A95" s="42" t="s">
        <v>103</v>
      </c>
      <c r="B95" s="42" t="s">
        <v>104</v>
      </c>
      <c r="C95" s="42" t="s">
        <v>105</v>
      </c>
      <c r="D95" s="42" t="s">
        <v>120</v>
      </c>
      <c r="E95" s="42"/>
      <c r="F95" s="42"/>
      <c r="G95" s="42"/>
      <c r="H95" s="42"/>
    </row>
    <row r="96" spans="1:8" s="127" customFormat="1" x14ac:dyDescent="0.2">
      <c r="A96" s="146">
        <v>1290</v>
      </c>
      <c r="B96" s="127" t="s">
        <v>195</v>
      </c>
      <c r="C96" s="210">
        <v>0</v>
      </c>
    </row>
    <row r="97" spans="1:8" s="127" customFormat="1" x14ac:dyDescent="0.2">
      <c r="A97" s="146">
        <v>1291</v>
      </c>
      <c r="B97" s="127" t="s">
        <v>196</v>
      </c>
      <c r="C97" s="210">
        <v>0</v>
      </c>
    </row>
    <row r="98" spans="1:8" s="127" customFormat="1" x14ac:dyDescent="0.2">
      <c r="A98" s="146">
        <v>1292</v>
      </c>
      <c r="B98" s="127" t="s">
        <v>197</v>
      </c>
      <c r="C98" s="210">
        <v>0</v>
      </c>
    </row>
    <row r="99" spans="1:8" s="127" customFormat="1" x14ac:dyDescent="0.2">
      <c r="A99" s="146">
        <v>1293</v>
      </c>
      <c r="B99" s="127" t="s">
        <v>198</v>
      </c>
      <c r="C99" s="210">
        <v>0</v>
      </c>
    </row>
    <row r="101" spans="1:8" x14ac:dyDescent="0.2">
      <c r="A101" s="40" t="s">
        <v>199</v>
      </c>
      <c r="B101" s="40"/>
      <c r="C101" s="40"/>
      <c r="D101" s="40"/>
      <c r="E101" s="40"/>
      <c r="F101" s="40"/>
      <c r="G101" s="40"/>
      <c r="H101" s="40"/>
    </row>
    <row r="102" spans="1:8" x14ac:dyDescent="0.2">
      <c r="A102" s="42" t="s">
        <v>103</v>
      </c>
      <c r="B102" s="42" t="s">
        <v>104</v>
      </c>
      <c r="C102" s="42" t="s">
        <v>105</v>
      </c>
      <c r="D102" s="42" t="s">
        <v>116</v>
      </c>
      <c r="E102" s="42" t="s">
        <v>117</v>
      </c>
      <c r="F102" s="42" t="s">
        <v>118</v>
      </c>
      <c r="G102" s="42" t="s">
        <v>200</v>
      </c>
      <c r="H102" s="42" t="s">
        <v>201</v>
      </c>
    </row>
    <row r="103" spans="1:8" s="127" customFormat="1" x14ac:dyDescent="0.2">
      <c r="A103" s="146">
        <v>2110</v>
      </c>
      <c r="B103" s="127" t="s">
        <v>202</v>
      </c>
      <c r="C103" s="287">
        <v>-120740936.96999998</v>
      </c>
      <c r="D103" s="287">
        <v>0</v>
      </c>
      <c r="E103" s="287">
        <v>0</v>
      </c>
      <c r="F103" s="287">
        <v>0</v>
      </c>
      <c r="G103" s="287">
        <v>0</v>
      </c>
    </row>
    <row r="104" spans="1:8" s="127" customFormat="1" x14ac:dyDescent="0.2">
      <c r="A104" s="146">
        <v>2111</v>
      </c>
      <c r="B104" s="127" t="s">
        <v>203</v>
      </c>
      <c r="C104" s="287">
        <v>0</v>
      </c>
      <c r="D104" s="287">
        <v>0</v>
      </c>
      <c r="E104" s="287">
        <v>0</v>
      </c>
      <c r="F104" s="287">
        <v>0</v>
      </c>
      <c r="G104" s="287">
        <v>0</v>
      </c>
    </row>
    <row r="105" spans="1:8" s="127" customFormat="1" x14ac:dyDescent="0.2">
      <c r="A105" s="146">
        <v>2112</v>
      </c>
      <c r="B105" s="127" t="s">
        <v>204</v>
      </c>
      <c r="C105" s="287">
        <v>-7323959.71</v>
      </c>
      <c r="D105" s="287">
        <v>0</v>
      </c>
      <c r="E105" s="287">
        <v>0</v>
      </c>
      <c r="F105" s="287">
        <v>0</v>
      </c>
      <c r="G105" s="287">
        <v>0</v>
      </c>
    </row>
    <row r="106" spans="1:8" s="127" customFormat="1" x14ac:dyDescent="0.2">
      <c r="A106" s="146">
        <v>2113</v>
      </c>
      <c r="B106" s="127" t="s">
        <v>205</v>
      </c>
      <c r="C106" s="287">
        <v>-49059.64</v>
      </c>
      <c r="D106" s="287">
        <v>0</v>
      </c>
      <c r="E106" s="287">
        <v>0</v>
      </c>
      <c r="F106" s="287">
        <v>0</v>
      </c>
      <c r="G106" s="287">
        <v>0</v>
      </c>
    </row>
    <row r="107" spans="1:8" s="127" customFormat="1" x14ac:dyDescent="0.2">
      <c r="A107" s="146">
        <v>2114</v>
      </c>
      <c r="B107" s="127" t="s">
        <v>206</v>
      </c>
      <c r="C107" s="287">
        <v>-42.42</v>
      </c>
      <c r="D107" s="287">
        <v>0</v>
      </c>
      <c r="E107" s="287">
        <v>0</v>
      </c>
      <c r="F107" s="287">
        <v>0</v>
      </c>
      <c r="G107" s="287">
        <v>0</v>
      </c>
    </row>
    <row r="108" spans="1:8" s="127" customFormat="1" x14ac:dyDescent="0.2">
      <c r="A108" s="146">
        <v>2115</v>
      </c>
      <c r="B108" s="127" t="s">
        <v>207</v>
      </c>
      <c r="C108" s="287">
        <v>0</v>
      </c>
      <c r="D108" s="287">
        <v>0</v>
      </c>
      <c r="E108" s="287">
        <v>0</v>
      </c>
      <c r="F108" s="287">
        <v>0</v>
      </c>
      <c r="G108" s="287">
        <v>0</v>
      </c>
    </row>
    <row r="109" spans="1:8" s="127" customFormat="1" x14ac:dyDescent="0.2">
      <c r="A109" s="146">
        <v>2116</v>
      </c>
      <c r="B109" s="127" t="s">
        <v>208</v>
      </c>
      <c r="C109" s="287">
        <v>0</v>
      </c>
      <c r="D109" s="287">
        <v>0</v>
      </c>
      <c r="E109" s="287">
        <v>0</v>
      </c>
      <c r="F109" s="287">
        <v>0</v>
      </c>
      <c r="G109" s="287">
        <v>0</v>
      </c>
    </row>
    <row r="110" spans="1:8" s="127" customFormat="1" x14ac:dyDescent="0.2">
      <c r="A110" s="146">
        <v>2117</v>
      </c>
      <c r="B110" s="127" t="s">
        <v>209</v>
      </c>
      <c r="C110" s="287">
        <v>-107854601.52999999</v>
      </c>
      <c r="D110" s="287">
        <v>0</v>
      </c>
      <c r="E110" s="287">
        <v>0</v>
      </c>
      <c r="F110" s="287">
        <v>0</v>
      </c>
      <c r="G110" s="287">
        <v>0</v>
      </c>
    </row>
    <row r="111" spans="1:8" s="127" customFormat="1" x14ac:dyDescent="0.2">
      <c r="A111" s="146">
        <v>2118</v>
      </c>
      <c r="B111" s="127" t="s">
        <v>210</v>
      </c>
      <c r="C111" s="287">
        <v>0</v>
      </c>
      <c r="D111" s="287">
        <v>0</v>
      </c>
      <c r="E111" s="287">
        <v>0</v>
      </c>
      <c r="F111" s="287">
        <v>0</v>
      </c>
      <c r="G111" s="287">
        <v>0</v>
      </c>
    </row>
    <row r="112" spans="1:8" s="127" customFormat="1" x14ac:dyDescent="0.2">
      <c r="A112" s="146">
        <v>2119</v>
      </c>
      <c r="B112" s="127" t="s">
        <v>211</v>
      </c>
      <c r="C112" s="287">
        <v>-5513273.6700000009</v>
      </c>
      <c r="D112" s="287">
        <v>0</v>
      </c>
      <c r="E112" s="287">
        <v>0</v>
      </c>
      <c r="F112" s="287">
        <v>0</v>
      </c>
      <c r="G112" s="287">
        <v>0</v>
      </c>
    </row>
    <row r="113" spans="1:8" s="127" customFormat="1" x14ac:dyDescent="0.2">
      <c r="A113" s="146">
        <v>2120</v>
      </c>
      <c r="B113" s="127" t="s">
        <v>212</v>
      </c>
      <c r="C113" s="287">
        <v>0</v>
      </c>
      <c r="D113" s="287">
        <v>0</v>
      </c>
      <c r="E113" s="287">
        <v>0</v>
      </c>
      <c r="F113" s="287">
        <v>0</v>
      </c>
      <c r="G113" s="287">
        <v>0</v>
      </c>
    </row>
    <row r="114" spans="1:8" s="127" customFormat="1" x14ac:dyDescent="0.2">
      <c r="A114" s="146">
        <v>2121</v>
      </c>
      <c r="B114" s="127" t="s">
        <v>213</v>
      </c>
      <c r="C114" s="287">
        <v>0</v>
      </c>
      <c r="D114" s="287">
        <v>0</v>
      </c>
      <c r="E114" s="287">
        <v>0</v>
      </c>
      <c r="F114" s="287">
        <v>0</v>
      </c>
      <c r="G114" s="287">
        <v>0</v>
      </c>
    </row>
    <row r="115" spans="1:8" s="127" customFormat="1" x14ac:dyDescent="0.2">
      <c r="A115" s="146">
        <v>2122</v>
      </c>
      <c r="B115" s="127" t="s">
        <v>214</v>
      </c>
      <c r="C115" s="287">
        <v>0</v>
      </c>
      <c r="D115" s="287">
        <v>0</v>
      </c>
      <c r="E115" s="287">
        <v>0</v>
      </c>
      <c r="F115" s="287">
        <v>0</v>
      </c>
      <c r="G115" s="287">
        <v>0</v>
      </c>
    </row>
    <row r="116" spans="1:8" s="127" customFormat="1" x14ac:dyDescent="0.2">
      <c r="A116" s="146">
        <v>2129</v>
      </c>
      <c r="B116" s="127" t="s">
        <v>215</v>
      </c>
      <c r="C116" s="287">
        <v>0</v>
      </c>
      <c r="D116" s="287">
        <v>0</v>
      </c>
      <c r="E116" s="287">
        <v>0</v>
      </c>
      <c r="F116" s="287">
        <v>0</v>
      </c>
      <c r="G116" s="287">
        <v>0</v>
      </c>
    </row>
    <row r="118" spans="1:8" x14ac:dyDescent="0.2">
      <c r="A118" s="40" t="s">
        <v>216</v>
      </c>
      <c r="B118" s="40"/>
      <c r="C118" s="40"/>
      <c r="D118" s="40"/>
      <c r="E118" s="40"/>
      <c r="F118" s="40"/>
      <c r="G118" s="40"/>
      <c r="H118" s="40"/>
    </row>
    <row r="119" spans="1:8" x14ac:dyDescent="0.2">
      <c r="A119" s="42" t="s">
        <v>103</v>
      </c>
      <c r="B119" s="42" t="s">
        <v>104</v>
      </c>
      <c r="C119" s="42" t="s">
        <v>105</v>
      </c>
      <c r="D119" s="42" t="s">
        <v>217</v>
      </c>
      <c r="E119" s="42" t="s">
        <v>120</v>
      </c>
      <c r="F119" s="42"/>
      <c r="G119" s="42"/>
      <c r="H119" s="42"/>
    </row>
    <row r="120" spans="1:8" s="127" customFormat="1" x14ac:dyDescent="0.2">
      <c r="A120" s="146">
        <v>2160</v>
      </c>
      <c r="B120" s="127" t="s">
        <v>218</v>
      </c>
      <c r="C120" s="210">
        <v>0</v>
      </c>
    </row>
    <row r="121" spans="1:8" s="127" customFormat="1" x14ac:dyDescent="0.2">
      <c r="A121" s="146">
        <v>2161</v>
      </c>
      <c r="B121" s="127" t="s">
        <v>219</v>
      </c>
      <c r="C121" s="210">
        <v>0</v>
      </c>
    </row>
    <row r="122" spans="1:8" s="127" customFormat="1" x14ac:dyDescent="0.2">
      <c r="A122" s="146">
        <v>2162</v>
      </c>
      <c r="B122" s="127" t="s">
        <v>220</v>
      </c>
      <c r="C122" s="210">
        <v>0</v>
      </c>
    </row>
    <row r="123" spans="1:8" s="127" customFormat="1" x14ac:dyDescent="0.2">
      <c r="A123" s="146">
        <v>2163</v>
      </c>
      <c r="B123" s="127" t="s">
        <v>221</v>
      </c>
      <c r="C123" s="210">
        <v>0</v>
      </c>
    </row>
    <row r="124" spans="1:8" s="127" customFormat="1" x14ac:dyDescent="0.2">
      <c r="A124" s="146">
        <v>2164</v>
      </c>
      <c r="B124" s="127" t="s">
        <v>222</v>
      </c>
      <c r="C124" s="210">
        <v>0</v>
      </c>
    </row>
    <row r="125" spans="1:8" s="127" customFormat="1" x14ac:dyDescent="0.2">
      <c r="A125" s="146">
        <v>2165</v>
      </c>
      <c r="B125" s="127" t="s">
        <v>223</v>
      </c>
      <c r="C125" s="210">
        <v>0</v>
      </c>
    </row>
    <row r="126" spans="1:8" s="127" customFormat="1" x14ac:dyDescent="0.2">
      <c r="A126" s="146">
        <v>2166</v>
      </c>
      <c r="B126" s="127" t="s">
        <v>224</v>
      </c>
      <c r="C126" s="210">
        <v>0</v>
      </c>
    </row>
    <row r="127" spans="1:8" s="127" customFormat="1" x14ac:dyDescent="0.2">
      <c r="A127" s="146">
        <v>2250</v>
      </c>
      <c r="B127" s="127" t="s">
        <v>225</v>
      </c>
      <c r="C127" s="210">
        <v>0</v>
      </c>
    </row>
    <row r="128" spans="1:8" s="127" customFormat="1" x14ac:dyDescent="0.2">
      <c r="A128" s="146">
        <v>2251</v>
      </c>
      <c r="B128" s="127" t="s">
        <v>226</v>
      </c>
      <c r="C128" s="210">
        <v>0</v>
      </c>
    </row>
    <row r="129" spans="1:8" s="127" customFormat="1" x14ac:dyDescent="0.2">
      <c r="A129" s="146">
        <v>2252</v>
      </c>
      <c r="B129" s="127" t="s">
        <v>227</v>
      </c>
      <c r="C129" s="210">
        <v>0</v>
      </c>
    </row>
    <row r="130" spans="1:8" s="127" customFormat="1" x14ac:dyDescent="0.2">
      <c r="A130" s="146">
        <v>2253</v>
      </c>
      <c r="B130" s="127" t="s">
        <v>228</v>
      </c>
      <c r="C130" s="210">
        <v>0</v>
      </c>
    </row>
    <row r="131" spans="1:8" s="127" customFormat="1" x14ac:dyDescent="0.2">
      <c r="A131" s="146">
        <v>2254</v>
      </c>
      <c r="B131" s="127" t="s">
        <v>229</v>
      </c>
      <c r="C131" s="210">
        <v>0</v>
      </c>
    </row>
    <row r="132" spans="1:8" s="127" customFormat="1" x14ac:dyDescent="0.2">
      <c r="A132" s="146">
        <v>2255</v>
      </c>
      <c r="B132" s="127" t="s">
        <v>230</v>
      </c>
      <c r="C132" s="210">
        <v>0</v>
      </c>
    </row>
    <row r="133" spans="1:8" s="127" customFormat="1" x14ac:dyDescent="0.2">
      <c r="A133" s="146">
        <v>2256</v>
      </c>
      <c r="B133" s="127" t="s">
        <v>231</v>
      </c>
      <c r="C133" s="210">
        <v>0</v>
      </c>
    </row>
    <row r="134" spans="1:8" s="127" customFormat="1" x14ac:dyDescent="0.2"/>
    <row r="135" spans="1:8" x14ac:dyDescent="0.2">
      <c r="A135" s="40" t="s">
        <v>232</v>
      </c>
      <c r="B135" s="40"/>
      <c r="C135" s="40"/>
      <c r="D135" s="40"/>
      <c r="E135" s="40"/>
      <c r="F135" s="40"/>
      <c r="G135" s="40"/>
      <c r="H135" s="40"/>
    </row>
    <row r="136" spans="1:8" x14ac:dyDescent="0.2">
      <c r="A136" s="47" t="s">
        <v>103</v>
      </c>
      <c r="B136" s="47" t="s">
        <v>104</v>
      </c>
      <c r="C136" s="47" t="s">
        <v>105</v>
      </c>
      <c r="D136" s="47" t="s">
        <v>217</v>
      </c>
      <c r="E136" s="47" t="s">
        <v>120</v>
      </c>
      <c r="F136" s="47"/>
      <c r="G136" s="47"/>
      <c r="H136" s="47"/>
    </row>
    <row r="137" spans="1:8" s="127" customFormat="1" x14ac:dyDescent="0.2">
      <c r="A137" s="146">
        <v>2159</v>
      </c>
      <c r="B137" s="127" t="s">
        <v>233</v>
      </c>
      <c r="C137" s="287">
        <v>0</v>
      </c>
    </row>
    <row r="138" spans="1:8" s="127" customFormat="1" x14ac:dyDescent="0.2">
      <c r="A138" s="146">
        <v>2199</v>
      </c>
      <c r="B138" s="127" t="s">
        <v>234</v>
      </c>
      <c r="C138" s="287">
        <v>0</v>
      </c>
    </row>
    <row r="139" spans="1:8" s="127" customFormat="1" x14ac:dyDescent="0.2">
      <c r="A139" s="146">
        <v>2240</v>
      </c>
      <c r="B139" s="127" t="s">
        <v>235</v>
      </c>
      <c r="C139" s="287">
        <v>-26164170.509999998</v>
      </c>
    </row>
    <row r="140" spans="1:8" s="127" customFormat="1" x14ac:dyDescent="0.2">
      <c r="A140" s="146">
        <v>2241</v>
      </c>
      <c r="B140" s="127" t="s">
        <v>236</v>
      </c>
      <c r="C140" s="287">
        <v>0</v>
      </c>
    </row>
    <row r="141" spans="1:8" s="127" customFormat="1" x14ac:dyDescent="0.2">
      <c r="A141" s="146">
        <v>2242</v>
      </c>
      <c r="B141" s="127" t="s">
        <v>237</v>
      </c>
      <c r="C141" s="287">
        <v>0</v>
      </c>
    </row>
    <row r="142" spans="1:8" s="127" customFormat="1" x14ac:dyDescent="0.2">
      <c r="A142" s="146">
        <v>2249</v>
      </c>
      <c r="B142" s="127" t="s">
        <v>238</v>
      </c>
      <c r="C142" s="287">
        <v>-26164170.509999998</v>
      </c>
    </row>
    <row r="143" spans="1:8" s="127" customFormat="1" x14ac:dyDescent="0.2">
      <c r="C143" s="287"/>
    </row>
    <row r="144" spans="1:8" s="127" customFormat="1" x14ac:dyDescent="0.2">
      <c r="B144" s="127"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1"/>
  <sheetViews>
    <sheetView showGridLines="0" zoomScaleNormal="100" zoomScaleSheetLayoutView="90" workbookViewId="0">
      <selection activeCell="C27" sqref="C27"/>
    </sheetView>
  </sheetViews>
  <sheetFormatPr baseColWidth="10" defaultColWidth="9.140625" defaultRowHeight="11.25" x14ac:dyDescent="0.2"/>
  <cols>
    <col min="1" max="1" width="10" style="41" customWidth="1"/>
    <col min="2" max="2" width="72.85546875" style="41" bestFit="1" customWidth="1"/>
    <col min="3" max="3" width="15.7109375" style="41" customWidth="1"/>
    <col min="4" max="5" width="19.7109375" style="41" customWidth="1"/>
    <col min="6" max="16384" width="9.140625" style="41"/>
  </cols>
  <sheetData>
    <row r="1" spans="1:5" s="57" customFormat="1" ht="18.95" customHeight="1" x14ac:dyDescent="0.25">
      <c r="A1" s="354" t="s">
        <v>612</v>
      </c>
      <c r="B1" s="354"/>
      <c r="C1" s="354"/>
      <c r="D1" s="36" t="s">
        <v>97</v>
      </c>
      <c r="E1" s="59">
        <v>2021</v>
      </c>
    </row>
    <row r="2" spans="1:5" s="38" customFormat="1" ht="18.95" customHeight="1" x14ac:dyDescent="0.25">
      <c r="A2" s="354" t="s">
        <v>437</v>
      </c>
      <c r="B2" s="354"/>
      <c r="C2" s="354"/>
      <c r="D2" s="36" t="s">
        <v>99</v>
      </c>
      <c r="E2" s="59" t="s">
        <v>603</v>
      </c>
    </row>
    <row r="3" spans="1:5" s="38" customFormat="1" ht="18.95" customHeight="1" x14ac:dyDescent="0.25">
      <c r="A3" s="354" t="s">
        <v>613</v>
      </c>
      <c r="B3" s="354"/>
      <c r="C3" s="354"/>
      <c r="D3" s="36" t="s">
        <v>100</v>
      </c>
      <c r="E3" s="59">
        <v>4</v>
      </c>
    </row>
    <row r="4" spans="1:5" x14ac:dyDescent="0.2">
      <c r="A4" s="39" t="s">
        <v>101</v>
      </c>
      <c r="B4" s="40"/>
      <c r="C4" s="40"/>
      <c r="D4" s="40"/>
      <c r="E4" s="40"/>
    </row>
    <row r="6" spans="1:5" x14ac:dyDescent="0.2">
      <c r="A6" s="53" t="s">
        <v>436</v>
      </c>
      <c r="B6" s="53"/>
      <c r="C6" s="53"/>
      <c r="D6" s="53"/>
      <c r="E6" s="53"/>
    </row>
    <row r="7" spans="1:5" x14ac:dyDescent="0.2">
      <c r="A7" s="52" t="s">
        <v>103</v>
      </c>
      <c r="B7" s="52" t="s">
        <v>104</v>
      </c>
      <c r="C7" s="52" t="s">
        <v>105</v>
      </c>
      <c r="D7" s="52" t="s">
        <v>388</v>
      </c>
      <c r="E7" s="52"/>
    </row>
    <row r="8" spans="1:5" s="127" customFormat="1" x14ac:dyDescent="0.2">
      <c r="A8" s="151">
        <v>4100</v>
      </c>
      <c r="B8" s="148" t="s">
        <v>435</v>
      </c>
      <c r="C8" s="296">
        <v>2431503581.6300001</v>
      </c>
      <c r="D8" s="148"/>
      <c r="E8" s="126"/>
    </row>
    <row r="9" spans="1:5" s="127" customFormat="1" x14ac:dyDescent="0.2">
      <c r="A9" s="151">
        <v>4110</v>
      </c>
      <c r="B9" s="148" t="s">
        <v>434</v>
      </c>
      <c r="C9" s="296">
        <v>0</v>
      </c>
      <c r="D9" s="148"/>
      <c r="E9" s="126"/>
    </row>
    <row r="10" spans="1:5" s="127" customFormat="1" x14ac:dyDescent="0.2">
      <c r="A10" s="151">
        <v>4111</v>
      </c>
      <c r="B10" s="148" t="s">
        <v>433</v>
      </c>
      <c r="C10" s="296">
        <v>0</v>
      </c>
      <c r="D10" s="148"/>
      <c r="E10" s="126"/>
    </row>
    <row r="11" spans="1:5" s="127" customFormat="1" x14ac:dyDescent="0.2">
      <c r="A11" s="151">
        <v>4112</v>
      </c>
      <c r="B11" s="148" t="s">
        <v>432</v>
      </c>
      <c r="C11" s="296">
        <v>0</v>
      </c>
      <c r="D11" s="148"/>
      <c r="E11" s="126"/>
    </row>
    <row r="12" spans="1:5" s="127" customFormat="1" x14ac:dyDescent="0.2">
      <c r="A12" s="151">
        <v>4113</v>
      </c>
      <c r="B12" s="148" t="s">
        <v>431</v>
      </c>
      <c r="C12" s="296">
        <v>0</v>
      </c>
      <c r="D12" s="148"/>
      <c r="E12" s="126"/>
    </row>
    <row r="13" spans="1:5" s="127" customFormat="1" x14ac:dyDescent="0.2">
      <c r="A13" s="151">
        <v>4114</v>
      </c>
      <c r="B13" s="148" t="s">
        <v>430</v>
      </c>
      <c r="C13" s="296">
        <v>0</v>
      </c>
      <c r="D13" s="148"/>
      <c r="E13" s="126"/>
    </row>
    <row r="14" spans="1:5" s="127" customFormat="1" x14ac:dyDescent="0.2">
      <c r="A14" s="151">
        <v>4115</v>
      </c>
      <c r="B14" s="148" t="s">
        <v>429</v>
      </c>
      <c r="C14" s="296">
        <v>0</v>
      </c>
      <c r="D14" s="148"/>
      <c r="E14" s="126"/>
    </row>
    <row r="15" spans="1:5" s="127" customFormat="1" x14ac:dyDescent="0.2">
      <c r="A15" s="151">
        <v>4116</v>
      </c>
      <c r="B15" s="148" t="s">
        <v>428</v>
      </c>
      <c r="C15" s="296">
        <v>0</v>
      </c>
      <c r="D15" s="148"/>
      <c r="E15" s="126"/>
    </row>
    <row r="16" spans="1:5" s="127" customFormat="1" x14ac:dyDescent="0.2">
      <c r="A16" s="151">
        <v>4117</v>
      </c>
      <c r="B16" s="148" t="s">
        <v>427</v>
      </c>
      <c r="C16" s="296">
        <v>0</v>
      </c>
      <c r="D16" s="148"/>
      <c r="E16" s="126"/>
    </row>
    <row r="17" spans="1:5" s="127" customFormat="1" ht="22.5" x14ac:dyDescent="0.2">
      <c r="A17" s="151">
        <v>4118</v>
      </c>
      <c r="B17" s="125" t="s">
        <v>426</v>
      </c>
      <c r="C17" s="296">
        <v>0</v>
      </c>
      <c r="D17" s="148"/>
      <c r="E17" s="126"/>
    </row>
    <row r="18" spans="1:5" s="127" customFormat="1" x14ac:dyDescent="0.2">
      <c r="A18" s="151">
        <v>4119</v>
      </c>
      <c r="B18" s="148" t="s">
        <v>425</v>
      </c>
      <c r="C18" s="296">
        <v>0</v>
      </c>
      <c r="D18" s="148"/>
      <c r="E18" s="126"/>
    </row>
    <row r="19" spans="1:5" s="127" customFormat="1" x14ac:dyDescent="0.2">
      <c r="A19" s="151">
        <v>4120</v>
      </c>
      <c r="B19" s="148" t="s">
        <v>424</v>
      </c>
      <c r="C19" s="296">
        <v>0</v>
      </c>
      <c r="D19" s="148"/>
      <c r="E19" s="126"/>
    </row>
    <row r="20" spans="1:5" s="127" customFormat="1" x14ac:dyDescent="0.2">
      <c r="A20" s="151">
        <v>4121</v>
      </c>
      <c r="B20" s="148" t="s">
        <v>423</v>
      </c>
      <c r="C20" s="296">
        <v>0</v>
      </c>
      <c r="D20" s="148"/>
      <c r="E20" s="126"/>
    </row>
    <row r="21" spans="1:5" s="127" customFormat="1" x14ac:dyDescent="0.2">
      <c r="A21" s="151">
        <v>4122</v>
      </c>
      <c r="B21" s="148" t="s">
        <v>422</v>
      </c>
      <c r="C21" s="296">
        <v>0</v>
      </c>
      <c r="D21" s="148"/>
      <c r="E21" s="126"/>
    </row>
    <row r="22" spans="1:5" s="127" customFormat="1" x14ac:dyDescent="0.2">
      <c r="A22" s="151">
        <v>4123</v>
      </c>
      <c r="B22" s="148" t="s">
        <v>421</v>
      </c>
      <c r="C22" s="296">
        <v>0</v>
      </c>
      <c r="D22" s="148"/>
      <c r="E22" s="126"/>
    </row>
    <row r="23" spans="1:5" s="127" customFormat="1" x14ac:dyDescent="0.2">
      <c r="A23" s="151">
        <v>4124</v>
      </c>
      <c r="B23" s="148" t="s">
        <v>420</v>
      </c>
      <c r="C23" s="296">
        <v>0</v>
      </c>
      <c r="D23" s="148"/>
      <c r="E23" s="126"/>
    </row>
    <row r="24" spans="1:5" s="127" customFormat="1" x14ac:dyDescent="0.2">
      <c r="A24" s="151">
        <v>4129</v>
      </c>
      <c r="B24" s="148" t="s">
        <v>419</v>
      </c>
      <c r="C24" s="296">
        <v>0</v>
      </c>
      <c r="D24" s="148"/>
      <c r="E24" s="126"/>
    </row>
    <row r="25" spans="1:5" s="127" customFormat="1" x14ac:dyDescent="0.2">
      <c r="A25" s="151">
        <v>4130</v>
      </c>
      <c r="B25" s="148" t="s">
        <v>418</v>
      </c>
      <c r="C25" s="296">
        <v>0</v>
      </c>
      <c r="D25" s="148"/>
      <c r="E25" s="126"/>
    </row>
    <row r="26" spans="1:5" s="127" customFormat="1" x14ac:dyDescent="0.2">
      <c r="A26" s="151">
        <v>4131</v>
      </c>
      <c r="B26" s="148" t="s">
        <v>417</v>
      </c>
      <c r="C26" s="296">
        <v>0</v>
      </c>
      <c r="D26" s="148"/>
      <c r="E26" s="126"/>
    </row>
    <row r="27" spans="1:5" s="127" customFormat="1" ht="22.5" x14ac:dyDescent="0.2">
      <c r="A27" s="151">
        <v>4132</v>
      </c>
      <c r="B27" s="125" t="s">
        <v>416</v>
      </c>
      <c r="C27" s="296">
        <v>0</v>
      </c>
      <c r="D27" s="148"/>
      <c r="E27" s="126"/>
    </row>
    <row r="28" spans="1:5" s="127" customFormat="1" x14ac:dyDescent="0.2">
      <c r="A28" s="151">
        <v>4140</v>
      </c>
      <c r="B28" s="148" t="s">
        <v>415</v>
      </c>
      <c r="C28" s="296">
        <v>0</v>
      </c>
      <c r="D28" s="148"/>
      <c r="E28" s="126"/>
    </row>
    <row r="29" spans="1:5" s="127" customFormat="1" x14ac:dyDescent="0.2">
      <c r="A29" s="151">
        <v>4141</v>
      </c>
      <c r="B29" s="148" t="s">
        <v>414</v>
      </c>
      <c r="C29" s="296">
        <v>0</v>
      </c>
      <c r="D29" s="148"/>
      <c r="E29" s="126"/>
    </row>
    <row r="30" spans="1:5" s="127" customFormat="1" x14ac:dyDescent="0.2">
      <c r="A30" s="151">
        <v>4143</v>
      </c>
      <c r="B30" s="148" t="s">
        <v>413</v>
      </c>
      <c r="C30" s="296">
        <v>0</v>
      </c>
      <c r="D30" s="148"/>
      <c r="E30" s="126"/>
    </row>
    <row r="31" spans="1:5" s="127" customFormat="1" x14ac:dyDescent="0.2">
      <c r="A31" s="151">
        <v>4144</v>
      </c>
      <c r="B31" s="148" t="s">
        <v>412</v>
      </c>
      <c r="C31" s="296">
        <v>0</v>
      </c>
      <c r="D31" s="148"/>
      <c r="E31" s="126"/>
    </row>
    <row r="32" spans="1:5" s="127" customFormat="1" ht="22.5" x14ac:dyDescent="0.2">
      <c r="A32" s="151">
        <v>4145</v>
      </c>
      <c r="B32" s="125" t="s">
        <v>411</v>
      </c>
      <c r="C32" s="296">
        <v>0</v>
      </c>
      <c r="D32" s="148"/>
      <c r="E32" s="126"/>
    </row>
    <row r="33" spans="1:5" s="127" customFormat="1" x14ac:dyDescent="0.2">
      <c r="A33" s="151">
        <v>4149</v>
      </c>
      <c r="B33" s="148" t="s">
        <v>410</v>
      </c>
      <c r="C33" s="296">
        <v>0</v>
      </c>
      <c r="D33" s="148"/>
      <c r="E33" s="126"/>
    </row>
    <row r="34" spans="1:5" s="127" customFormat="1" x14ac:dyDescent="0.2">
      <c r="A34" s="151">
        <v>4150</v>
      </c>
      <c r="B34" s="148" t="s">
        <v>409</v>
      </c>
      <c r="C34" s="296">
        <v>0</v>
      </c>
      <c r="D34" s="148"/>
      <c r="E34" s="126"/>
    </row>
    <row r="35" spans="1:5" s="127" customFormat="1" x14ac:dyDescent="0.2">
      <c r="A35" s="151">
        <v>4151</v>
      </c>
      <c r="B35" s="148" t="s">
        <v>409</v>
      </c>
      <c r="C35" s="296">
        <v>0</v>
      </c>
      <c r="D35" s="148"/>
      <c r="E35" s="126"/>
    </row>
    <row r="36" spans="1:5" s="127" customFormat="1" ht="22.5" x14ac:dyDescent="0.2">
      <c r="A36" s="151">
        <v>4154</v>
      </c>
      <c r="B36" s="125" t="s">
        <v>408</v>
      </c>
      <c r="C36" s="296">
        <v>0</v>
      </c>
      <c r="D36" s="148"/>
      <c r="E36" s="126"/>
    </row>
    <row r="37" spans="1:5" s="127" customFormat="1" x14ac:dyDescent="0.2">
      <c r="A37" s="151">
        <v>4160</v>
      </c>
      <c r="B37" s="148" t="s">
        <v>407</v>
      </c>
      <c r="C37" s="296">
        <v>0</v>
      </c>
      <c r="D37" s="148"/>
      <c r="E37" s="126"/>
    </row>
    <row r="38" spans="1:5" s="127" customFormat="1" x14ac:dyDescent="0.2">
      <c r="A38" s="151">
        <v>4161</v>
      </c>
      <c r="B38" s="148" t="s">
        <v>406</v>
      </c>
      <c r="C38" s="296">
        <v>0</v>
      </c>
      <c r="D38" s="148"/>
      <c r="E38" s="126"/>
    </row>
    <row r="39" spans="1:5" s="127" customFormat="1" x14ac:dyDescent="0.2">
      <c r="A39" s="151">
        <v>4162</v>
      </c>
      <c r="B39" s="148" t="s">
        <v>405</v>
      </c>
      <c r="C39" s="296">
        <v>0</v>
      </c>
      <c r="D39" s="148"/>
      <c r="E39" s="126"/>
    </row>
    <row r="40" spans="1:5" s="127" customFormat="1" x14ac:dyDescent="0.2">
      <c r="A40" s="151">
        <v>4163</v>
      </c>
      <c r="B40" s="148" t="s">
        <v>404</v>
      </c>
      <c r="C40" s="296">
        <v>0</v>
      </c>
      <c r="D40" s="148"/>
      <c r="E40" s="126"/>
    </row>
    <row r="41" spans="1:5" s="127" customFormat="1" x14ac:dyDescent="0.2">
      <c r="A41" s="151">
        <v>4164</v>
      </c>
      <c r="B41" s="148" t="s">
        <v>403</v>
      </c>
      <c r="C41" s="296">
        <v>0</v>
      </c>
      <c r="D41" s="148"/>
      <c r="E41" s="126"/>
    </row>
    <row r="42" spans="1:5" s="127" customFormat="1" x14ac:dyDescent="0.2">
      <c r="A42" s="151">
        <v>4165</v>
      </c>
      <c r="B42" s="148" t="s">
        <v>402</v>
      </c>
      <c r="C42" s="296">
        <v>0</v>
      </c>
      <c r="D42" s="148"/>
      <c r="E42" s="126"/>
    </row>
    <row r="43" spans="1:5" s="127" customFormat="1" ht="22.5" x14ac:dyDescent="0.2">
      <c r="A43" s="151">
        <v>4166</v>
      </c>
      <c r="B43" s="125" t="s">
        <v>401</v>
      </c>
      <c r="C43" s="296">
        <v>0</v>
      </c>
      <c r="D43" s="148"/>
      <c r="E43" s="126"/>
    </row>
    <row r="44" spans="1:5" s="127" customFormat="1" x14ac:dyDescent="0.2">
      <c r="A44" s="151">
        <v>4168</v>
      </c>
      <c r="B44" s="148" t="s">
        <v>400</v>
      </c>
      <c r="C44" s="296">
        <v>0</v>
      </c>
      <c r="D44" s="148"/>
      <c r="E44" s="126"/>
    </row>
    <row r="45" spans="1:5" s="127" customFormat="1" x14ac:dyDescent="0.2">
      <c r="A45" s="151">
        <v>4169</v>
      </c>
      <c r="B45" s="148" t="s">
        <v>399</v>
      </c>
      <c r="C45" s="296">
        <v>0</v>
      </c>
      <c r="D45" s="148"/>
      <c r="E45" s="126"/>
    </row>
    <row r="46" spans="1:5" s="127" customFormat="1" x14ac:dyDescent="0.2">
      <c r="A46" s="151">
        <v>4170</v>
      </c>
      <c r="B46" s="148" t="s">
        <v>398</v>
      </c>
      <c r="C46" s="296">
        <v>2431503581.6300001</v>
      </c>
      <c r="D46" s="148"/>
      <c r="E46" s="126"/>
    </row>
    <row r="47" spans="1:5" s="127" customFormat="1" x14ac:dyDescent="0.2">
      <c r="A47" s="151">
        <v>4171</v>
      </c>
      <c r="B47" s="148" t="s">
        <v>397</v>
      </c>
      <c r="C47" s="296">
        <v>0</v>
      </c>
      <c r="D47" s="148"/>
      <c r="E47" s="126"/>
    </row>
    <row r="48" spans="1:5" s="127" customFormat="1" x14ac:dyDescent="0.2">
      <c r="A48" s="151">
        <v>4172</v>
      </c>
      <c r="B48" s="148" t="s">
        <v>396</v>
      </c>
      <c r="C48" s="296">
        <v>0</v>
      </c>
      <c r="D48" s="148"/>
      <c r="E48" s="126"/>
    </row>
    <row r="49" spans="1:5" s="127" customFormat="1" ht="22.5" x14ac:dyDescent="0.2">
      <c r="A49" s="151">
        <v>4173</v>
      </c>
      <c r="B49" s="125" t="s">
        <v>395</v>
      </c>
      <c r="C49" s="296">
        <v>2431503581.6300001</v>
      </c>
      <c r="D49" s="148"/>
      <c r="E49" s="126"/>
    </row>
    <row r="50" spans="1:5" s="127" customFormat="1" ht="22.5" x14ac:dyDescent="0.2">
      <c r="A50" s="151">
        <v>4174</v>
      </c>
      <c r="B50" s="125" t="s">
        <v>394</v>
      </c>
      <c r="C50" s="296">
        <v>0</v>
      </c>
      <c r="D50" s="148"/>
      <c r="E50" s="126"/>
    </row>
    <row r="51" spans="1:5" s="127" customFormat="1" ht="22.5" x14ac:dyDescent="0.2">
      <c r="A51" s="151">
        <v>4175</v>
      </c>
      <c r="B51" s="125" t="s">
        <v>393</v>
      </c>
      <c r="C51" s="296">
        <v>0</v>
      </c>
      <c r="D51" s="148"/>
      <c r="E51" s="126"/>
    </row>
    <row r="52" spans="1:5" s="127" customFormat="1" ht="22.5" x14ac:dyDescent="0.2">
      <c r="A52" s="151">
        <v>4176</v>
      </c>
      <c r="B52" s="125" t="s">
        <v>392</v>
      </c>
      <c r="C52" s="296">
        <v>0</v>
      </c>
      <c r="D52" s="148"/>
      <c r="E52" s="126"/>
    </row>
    <row r="53" spans="1:5" s="127" customFormat="1" ht="22.5" x14ac:dyDescent="0.2">
      <c r="A53" s="151">
        <v>4177</v>
      </c>
      <c r="B53" s="125" t="s">
        <v>391</v>
      </c>
      <c r="C53" s="296">
        <v>0</v>
      </c>
      <c r="D53" s="148"/>
      <c r="E53" s="126"/>
    </row>
    <row r="54" spans="1:5" s="127" customFormat="1" ht="22.5" x14ac:dyDescent="0.2">
      <c r="A54" s="151">
        <v>4178</v>
      </c>
      <c r="B54" s="125" t="s">
        <v>390</v>
      </c>
      <c r="C54" s="296">
        <v>0</v>
      </c>
      <c r="D54" s="148"/>
      <c r="E54" s="126"/>
    </row>
    <row r="55" spans="1:5" x14ac:dyDescent="0.2">
      <c r="A55" s="55"/>
      <c r="B55" s="56"/>
      <c r="C55" s="50"/>
      <c r="D55" s="48"/>
      <c r="E55" s="54"/>
    </row>
    <row r="56" spans="1:5" x14ac:dyDescent="0.2">
      <c r="A56" s="53" t="s">
        <v>389</v>
      </c>
      <c r="B56" s="53"/>
      <c r="C56" s="53"/>
      <c r="D56" s="53"/>
      <c r="E56" s="53"/>
    </row>
    <row r="57" spans="1:5" x14ac:dyDescent="0.2">
      <c r="A57" s="52" t="s">
        <v>103</v>
      </c>
      <c r="B57" s="52" t="s">
        <v>104</v>
      </c>
      <c r="C57" s="52" t="s">
        <v>105</v>
      </c>
      <c r="D57" s="52" t="s">
        <v>388</v>
      </c>
      <c r="E57" s="52"/>
    </row>
    <row r="58" spans="1:5" s="127" customFormat="1" ht="33.75" x14ac:dyDescent="0.2">
      <c r="A58" s="151">
        <v>4200</v>
      </c>
      <c r="B58" s="125" t="s">
        <v>387</v>
      </c>
      <c r="C58" s="296">
        <v>2239846.1</v>
      </c>
      <c r="D58" s="148"/>
      <c r="E58" s="126"/>
    </row>
    <row r="59" spans="1:5" s="127" customFormat="1" ht="22.5" x14ac:dyDescent="0.2">
      <c r="A59" s="151">
        <v>4210</v>
      </c>
      <c r="B59" s="125" t="s">
        <v>386</v>
      </c>
      <c r="C59" s="296">
        <v>2239846.1</v>
      </c>
      <c r="D59" s="148"/>
      <c r="E59" s="126"/>
    </row>
    <row r="60" spans="1:5" s="127" customFormat="1" x14ac:dyDescent="0.2">
      <c r="A60" s="151">
        <v>4211</v>
      </c>
      <c r="B60" s="148" t="s">
        <v>296</v>
      </c>
      <c r="C60" s="296">
        <v>0</v>
      </c>
      <c r="D60" s="148"/>
      <c r="E60" s="126"/>
    </row>
    <row r="61" spans="1:5" s="127" customFormat="1" x14ac:dyDescent="0.2">
      <c r="A61" s="151">
        <v>4212</v>
      </c>
      <c r="B61" s="148" t="s">
        <v>293</v>
      </c>
      <c r="C61" s="296">
        <v>0</v>
      </c>
      <c r="D61" s="148"/>
      <c r="E61" s="126"/>
    </row>
    <row r="62" spans="1:5" s="127" customFormat="1" x14ac:dyDescent="0.2">
      <c r="A62" s="151">
        <v>4213</v>
      </c>
      <c r="B62" s="148" t="s">
        <v>290</v>
      </c>
      <c r="C62" s="296">
        <v>2239846.1</v>
      </c>
      <c r="D62" s="148"/>
      <c r="E62" s="126"/>
    </row>
    <row r="63" spans="1:5" s="127" customFormat="1" x14ac:dyDescent="0.2">
      <c r="A63" s="151">
        <v>4214</v>
      </c>
      <c r="B63" s="148" t="s">
        <v>385</v>
      </c>
      <c r="C63" s="296">
        <v>0</v>
      </c>
      <c r="D63" s="148"/>
      <c r="E63" s="126"/>
    </row>
    <row r="64" spans="1:5" s="127" customFormat="1" x14ac:dyDescent="0.2">
      <c r="A64" s="151">
        <v>4215</v>
      </c>
      <c r="B64" s="148" t="s">
        <v>384</v>
      </c>
      <c r="C64" s="296">
        <v>0</v>
      </c>
      <c r="D64" s="148"/>
      <c r="E64" s="126"/>
    </row>
    <row r="65" spans="1:5" s="127" customFormat="1" x14ac:dyDescent="0.2">
      <c r="A65" s="151">
        <v>4220</v>
      </c>
      <c r="B65" s="148" t="s">
        <v>383</v>
      </c>
      <c r="C65" s="296">
        <v>0</v>
      </c>
      <c r="D65" s="148"/>
      <c r="E65" s="126"/>
    </row>
    <row r="66" spans="1:5" s="127" customFormat="1" x14ac:dyDescent="0.2">
      <c r="A66" s="151">
        <v>4221</v>
      </c>
      <c r="B66" s="148" t="s">
        <v>382</v>
      </c>
      <c r="C66" s="296">
        <v>0</v>
      </c>
      <c r="D66" s="148"/>
      <c r="E66" s="126"/>
    </row>
    <row r="67" spans="1:5" s="127" customFormat="1" x14ac:dyDescent="0.2">
      <c r="A67" s="151">
        <v>4223</v>
      </c>
      <c r="B67" s="148" t="s">
        <v>323</v>
      </c>
      <c r="C67" s="296">
        <v>0</v>
      </c>
      <c r="D67" s="148"/>
      <c r="E67" s="126"/>
    </row>
    <row r="68" spans="1:5" s="127" customFormat="1" x14ac:dyDescent="0.2">
      <c r="A68" s="151">
        <v>4225</v>
      </c>
      <c r="B68" s="148" t="s">
        <v>315</v>
      </c>
      <c r="C68" s="296">
        <v>0</v>
      </c>
      <c r="D68" s="148"/>
      <c r="E68" s="126"/>
    </row>
    <row r="69" spans="1:5" s="127" customFormat="1" x14ac:dyDescent="0.2">
      <c r="A69" s="151">
        <v>4227</v>
      </c>
      <c r="B69" s="148" t="s">
        <v>381</v>
      </c>
      <c r="C69" s="296">
        <v>0</v>
      </c>
      <c r="D69" s="148"/>
      <c r="E69" s="126"/>
    </row>
    <row r="70" spans="1:5" x14ac:dyDescent="0.2">
      <c r="A70" s="54"/>
      <c r="B70" s="54"/>
      <c r="C70" s="54"/>
      <c r="D70" s="54"/>
      <c r="E70" s="54"/>
    </row>
    <row r="71" spans="1:5" x14ac:dyDescent="0.2">
      <c r="A71" s="53" t="s">
        <v>380</v>
      </c>
      <c r="B71" s="53"/>
      <c r="C71" s="53"/>
      <c r="D71" s="53"/>
      <c r="E71" s="53"/>
    </row>
    <row r="72" spans="1:5" x14ac:dyDescent="0.2">
      <c r="A72" s="52" t="s">
        <v>103</v>
      </c>
      <c r="B72" s="52" t="s">
        <v>104</v>
      </c>
      <c r="C72" s="52" t="s">
        <v>105</v>
      </c>
      <c r="D72" s="52" t="s">
        <v>217</v>
      </c>
      <c r="E72" s="52" t="s">
        <v>120</v>
      </c>
    </row>
    <row r="73" spans="1:5" s="127" customFormat="1" x14ac:dyDescent="0.2">
      <c r="A73" s="150">
        <v>4300</v>
      </c>
      <c r="B73" s="148" t="s">
        <v>379</v>
      </c>
      <c r="C73" s="296">
        <v>159215512.42000002</v>
      </c>
      <c r="D73" s="148"/>
      <c r="E73" s="148"/>
    </row>
    <row r="74" spans="1:5" s="127" customFormat="1" x14ac:dyDescent="0.2">
      <c r="A74" s="150">
        <v>4310</v>
      </c>
      <c r="B74" s="148" t="s">
        <v>378</v>
      </c>
      <c r="C74" s="296">
        <v>68791515.260000005</v>
      </c>
      <c r="D74" s="148"/>
      <c r="E74" s="148"/>
    </row>
    <row r="75" spans="1:5" s="127" customFormat="1" x14ac:dyDescent="0.2">
      <c r="A75" s="150">
        <v>4311</v>
      </c>
      <c r="B75" s="148" t="s">
        <v>377</v>
      </c>
      <c r="C75" s="296">
        <v>68791515.260000005</v>
      </c>
      <c r="D75" s="148"/>
      <c r="E75" s="148"/>
    </row>
    <row r="76" spans="1:5" s="127" customFormat="1" x14ac:dyDescent="0.2">
      <c r="A76" s="150">
        <v>4319</v>
      </c>
      <c r="B76" s="148" t="s">
        <v>376</v>
      </c>
      <c r="C76" s="296">
        <v>0</v>
      </c>
      <c r="D76" s="148"/>
      <c r="E76" s="148"/>
    </row>
    <row r="77" spans="1:5" s="127" customFormat="1" x14ac:dyDescent="0.2">
      <c r="A77" s="150">
        <v>4320</v>
      </c>
      <c r="B77" s="148" t="s">
        <v>375</v>
      </c>
      <c r="C77" s="296">
        <v>0</v>
      </c>
      <c r="D77" s="148"/>
      <c r="E77" s="148"/>
    </row>
    <row r="78" spans="1:5" s="127" customFormat="1" x14ac:dyDescent="0.2">
      <c r="A78" s="150">
        <v>4321</v>
      </c>
      <c r="B78" s="148" t="s">
        <v>374</v>
      </c>
      <c r="C78" s="296">
        <v>0</v>
      </c>
      <c r="D78" s="148"/>
      <c r="E78" s="148"/>
    </row>
    <row r="79" spans="1:5" s="127" customFormat="1" x14ac:dyDescent="0.2">
      <c r="A79" s="150">
        <v>4322</v>
      </c>
      <c r="B79" s="148" t="s">
        <v>373</v>
      </c>
      <c r="C79" s="296">
        <v>0</v>
      </c>
      <c r="D79" s="148"/>
      <c r="E79" s="148"/>
    </row>
    <row r="80" spans="1:5" s="127" customFormat="1" x14ac:dyDescent="0.2">
      <c r="A80" s="150">
        <v>4323</v>
      </c>
      <c r="B80" s="148" t="s">
        <v>372</v>
      </c>
      <c r="C80" s="296">
        <v>0</v>
      </c>
      <c r="D80" s="148"/>
      <c r="E80" s="148"/>
    </row>
    <row r="81" spans="1:5" s="127" customFormat="1" x14ac:dyDescent="0.2">
      <c r="A81" s="150">
        <v>4324</v>
      </c>
      <c r="B81" s="148" t="s">
        <v>371</v>
      </c>
      <c r="C81" s="296">
        <v>0</v>
      </c>
      <c r="D81" s="148"/>
      <c r="E81" s="148"/>
    </row>
    <row r="82" spans="1:5" s="127" customFormat="1" x14ac:dyDescent="0.2">
      <c r="A82" s="150">
        <v>4325</v>
      </c>
      <c r="B82" s="148" t="s">
        <v>370</v>
      </c>
      <c r="C82" s="296">
        <v>0</v>
      </c>
      <c r="D82" s="148"/>
      <c r="E82" s="148"/>
    </row>
    <row r="83" spans="1:5" s="127" customFormat="1" x14ac:dyDescent="0.2">
      <c r="A83" s="150">
        <v>4330</v>
      </c>
      <c r="B83" s="148" t="s">
        <v>369</v>
      </c>
      <c r="C83" s="296">
        <v>0</v>
      </c>
      <c r="D83" s="148"/>
      <c r="E83" s="148"/>
    </row>
    <row r="84" spans="1:5" s="127" customFormat="1" x14ac:dyDescent="0.2">
      <c r="A84" s="150">
        <v>4331</v>
      </c>
      <c r="B84" s="148" t="s">
        <v>369</v>
      </c>
      <c r="C84" s="296">
        <v>0</v>
      </c>
      <c r="D84" s="148"/>
      <c r="E84" s="148"/>
    </row>
    <row r="85" spans="1:5" s="127" customFormat="1" x14ac:dyDescent="0.2">
      <c r="A85" s="150">
        <v>4340</v>
      </c>
      <c r="B85" s="148" t="s">
        <v>368</v>
      </c>
      <c r="C85" s="296">
        <v>0</v>
      </c>
      <c r="D85" s="148"/>
      <c r="E85" s="148"/>
    </row>
    <row r="86" spans="1:5" s="127" customFormat="1" x14ac:dyDescent="0.2">
      <c r="A86" s="150">
        <v>4341</v>
      </c>
      <c r="B86" s="148" t="s">
        <v>368</v>
      </c>
      <c r="C86" s="296">
        <v>0</v>
      </c>
      <c r="D86" s="148"/>
      <c r="E86" s="148"/>
    </row>
    <row r="87" spans="1:5" s="127" customFormat="1" x14ac:dyDescent="0.2">
      <c r="A87" s="150">
        <v>4390</v>
      </c>
      <c r="B87" s="148" t="s">
        <v>362</v>
      </c>
      <c r="C87" s="296">
        <v>90423997.159999996</v>
      </c>
      <c r="D87" s="148"/>
      <c r="E87" s="148"/>
    </row>
    <row r="88" spans="1:5" s="127" customFormat="1" x14ac:dyDescent="0.2">
      <c r="A88" s="150">
        <v>4392</v>
      </c>
      <c r="B88" s="148" t="s">
        <v>367</v>
      </c>
      <c r="C88" s="296">
        <v>4150253.72</v>
      </c>
      <c r="D88" s="148"/>
      <c r="E88" s="148"/>
    </row>
    <row r="89" spans="1:5" s="127" customFormat="1" x14ac:dyDescent="0.2">
      <c r="A89" s="150">
        <v>4393</v>
      </c>
      <c r="B89" s="148" t="s">
        <v>366</v>
      </c>
      <c r="C89" s="296">
        <v>87777.919999999998</v>
      </c>
      <c r="D89" s="148"/>
      <c r="E89" s="148"/>
    </row>
    <row r="90" spans="1:5" s="127" customFormat="1" x14ac:dyDescent="0.2">
      <c r="A90" s="150">
        <v>4394</v>
      </c>
      <c r="B90" s="148" t="s">
        <v>365</v>
      </c>
      <c r="C90" s="296">
        <v>0</v>
      </c>
      <c r="D90" s="148"/>
      <c r="E90" s="148"/>
    </row>
    <row r="91" spans="1:5" s="127" customFormat="1" x14ac:dyDescent="0.2">
      <c r="A91" s="150">
        <v>4395</v>
      </c>
      <c r="B91" s="148" t="s">
        <v>246</v>
      </c>
      <c r="C91" s="296">
        <v>0</v>
      </c>
      <c r="D91" s="148"/>
      <c r="E91" s="148"/>
    </row>
    <row r="92" spans="1:5" s="127" customFormat="1" x14ac:dyDescent="0.2">
      <c r="A92" s="150">
        <v>4396</v>
      </c>
      <c r="B92" s="148" t="s">
        <v>364</v>
      </c>
      <c r="C92" s="296">
        <v>0</v>
      </c>
      <c r="D92" s="148"/>
      <c r="E92" s="148"/>
    </row>
    <row r="93" spans="1:5" s="127" customFormat="1" x14ac:dyDescent="0.2">
      <c r="A93" s="150">
        <v>4397</v>
      </c>
      <c r="B93" s="148" t="s">
        <v>363</v>
      </c>
      <c r="C93" s="296">
        <v>0</v>
      </c>
      <c r="D93" s="148"/>
      <c r="E93" s="148"/>
    </row>
    <row r="94" spans="1:5" s="127" customFormat="1" x14ac:dyDescent="0.2">
      <c r="A94" s="150">
        <v>4399</v>
      </c>
      <c r="B94" s="148" t="s">
        <v>362</v>
      </c>
      <c r="C94" s="296">
        <v>86185965.519999996</v>
      </c>
      <c r="D94" s="148"/>
      <c r="E94" s="148"/>
    </row>
    <row r="95" spans="1:5" x14ac:dyDescent="0.2">
      <c r="A95" s="54"/>
      <c r="B95" s="54"/>
      <c r="C95" s="54"/>
      <c r="D95" s="54"/>
      <c r="E95" s="54"/>
    </row>
    <row r="96" spans="1:5" x14ac:dyDescent="0.2">
      <c r="A96" s="53" t="s">
        <v>361</v>
      </c>
      <c r="B96" s="53"/>
      <c r="C96" s="53"/>
      <c r="D96" s="53"/>
      <c r="E96" s="53"/>
    </row>
    <row r="97" spans="1:5" x14ac:dyDescent="0.2">
      <c r="A97" s="52" t="s">
        <v>103</v>
      </c>
      <c r="B97" s="52" t="s">
        <v>104</v>
      </c>
      <c r="C97" s="52" t="s">
        <v>105</v>
      </c>
      <c r="D97" s="52" t="s">
        <v>360</v>
      </c>
      <c r="E97" s="52" t="s">
        <v>120</v>
      </c>
    </row>
    <row r="98" spans="1:5" s="127" customFormat="1" x14ac:dyDescent="0.2">
      <c r="A98" s="150">
        <v>5000</v>
      </c>
      <c r="B98" s="148" t="s">
        <v>359</v>
      </c>
      <c r="C98" s="296">
        <v>2032310878.26</v>
      </c>
      <c r="D98" s="149">
        <v>1</v>
      </c>
      <c r="E98" s="148"/>
    </row>
    <row r="99" spans="1:5" s="127" customFormat="1" x14ac:dyDescent="0.2">
      <c r="A99" s="150">
        <v>5100</v>
      </c>
      <c r="B99" s="148" t="s">
        <v>358</v>
      </c>
      <c r="C99" s="296">
        <v>1274959062.96</v>
      </c>
      <c r="D99" s="149"/>
      <c r="E99" s="148"/>
    </row>
    <row r="100" spans="1:5" s="127" customFormat="1" x14ac:dyDescent="0.2">
      <c r="A100" s="150">
        <v>5110</v>
      </c>
      <c r="B100" s="148" t="s">
        <v>357</v>
      </c>
      <c r="C100" s="296">
        <v>543148760.20000005</v>
      </c>
      <c r="D100" s="149"/>
      <c r="E100" s="148"/>
    </row>
    <row r="101" spans="1:5" s="127" customFormat="1" ht="33.75" x14ac:dyDescent="0.2">
      <c r="A101" s="150">
        <v>5111</v>
      </c>
      <c r="B101" s="148" t="s">
        <v>356</v>
      </c>
      <c r="C101" s="296">
        <v>257531274.16999999</v>
      </c>
      <c r="D101" s="149">
        <v>0.12671844496078774</v>
      </c>
      <c r="E101" s="125" t="s">
        <v>356</v>
      </c>
    </row>
    <row r="102" spans="1:5" s="127" customFormat="1" x14ac:dyDescent="0.2">
      <c r="A102" s="150">
        <v>5112</v>
      </c>
      <c r="B102" s="148" t="s">
        <v>355</v>
      </c>
      <c r="C102" s="296">
        <v>8590441.2400000002</v>
      </c>
      <c r="D102" s="149">
        <v>4.2269326665981648E-3</v>
      </c>
      <c r="E102" s="148"/>
    </row>
    <row r="103" spans="1:5" s="127" customFormat="1" x14ac:dyDescent="0.2">
      <c r="A103" s="150">
        <v>5113</v>
      </c>
      <c r="B103" s="148" t="s">
        <v>354</v>
      </c>
      <c r="C103" s="296">
        <v>77081214.349999994</v>
      </c>
      <c r="D103" s="149">
        <v>3.7927865846978333E-2</v>
      </c>
      <c r="E103" s="148"/>
    </row>
    <row r="104" spans="1:5" s="127" customFormat="1" x14ac:dyDescent="0.2">
      <c r="A104" s="150">
        <v>5114</v>
      </c>
      <c r="B104" s="148" t="s">
        <v>353</v>
      </c>
      <c r="C104" s="296">
        <v>81681480.719999999</v>
      </c>
      <c r="D104" s="149">
        <v>4.0191430156558079E-2</v>
      </c>
      <c r="E104" s="148"/>
    </row>
    <row r="105" spans="1:5" s="127" customFormat="1" x14ac:dyDescent="0.2">
      <c r="A105" s="150">
        <v>5115</v>
      </c>
      <c r="B105" s="148" t="s">
        <v>352</v>
      </c>
      <c r="C105" s="296">
        <v>84516813.060000002</v>
      </c>
      <c r="D105" s="149">
        <v>4.1586557432768657E-2</v>
      </c>
      <c r="E105" s="148"/>
    </row>
    <row r="106" spans="1:5" s="127" customFormat="1" x14ac:dyDescent="0.2">
      <c r="A106" s="150">
        <v>5116</v>
      </c>
      <c r="B106" s="148" t="s">
        <v>351</v>
      </c>
      <c r="C106" s="296">
        <v>33747536.659999996</v>
      </c>
      <c r="D106" s="149">
        <v>1.6605499198475759E-2</v>
      </c>
      <c r="E106" s="148"/>
    </row>
    <row r="107" spans="1:5" s="127" customFormat="1" x14ac:dyDescent="0.2">
      <c r="A107" s="150">
        <v>5120</v>
      </c>
      <c r="B107" s="148" t="s">
        <v>350</v>
      </c>
      <c r="C107" s="296">
        <v>184432987.27999997</v>
      </c>
      <c r="D107" s="149"/>
      <c r="E107" s="148"/>
    </row>
    <row r="108" spans="1:5" s="127" customFormat="1" x14ac:dyDescent="0.2">
      <c r="A108" s="150">
        <v>5121</v>
      </c>
      <c r="B108" s="148" t="s">
        <v>349</v>
      </c>
      <c r="C108" s="296">
        <v>7899220.0800000001</v>
      </c>
      <c r="D108" s="149">
        <v>3.8868168076544771E-3</v>
      </c>
      <c r="E108" s="148"/>
    </row>
    <row r="109" spans="1:5" s="127" customFormat="1" x14ac:dyDescent="0.2">
      <c r="A109" s="150">
        <v>5122</v>
      </c>
      <c r="B109" s="148" t="s">
        <v>348</v>
      </c>
      <c r="C109" s="296">
        <v>0</v>
      </c>
      <c r="D109" s="149">
        <v>0</v>
      </c>
      <c r="E109" s="148"/>
    </row>
    <row r="110" spans="1:5" s="127" customFormat="1" x14ac:dyDescent="0.2">
      <c r="A110" s="150">
        <v>5123</v>
      </c>
      <c r="B110" s="148" t="s">
        <v>347</v>
      </c>
      <c r="C110" s="296">
        <v>0</v>
      </c>
      <c r="D110" s="149">
        <v>0</v>
      </c>
      <c r="E110" s="148"/>
    </row>
    <row r="111" spans="1:5" s="127" customFormat="1" x14ac:dyDescent="0.2">
      <c r="A111" s="150">
        <v>5124</v>
      </c>
      <c r="B111" s="148" t="s">
        <v>346</v>
      </c>
      <c r="C111" s="296">
        <v>96666787.659999996</v>
      </c>
      <c r="D111" s="149">
        <v>4.7564960997877957E-2</v>
      </c>
      <c r="E111" s="148"/>
    </row>
    <row r="112" spans="1:5" s="127" customFormat="1" x14ac:dyDescent="0.2">
      <c r="A112" s="150">
        <v>5125</v>
      </c>
      <c r="B112" s="148" t="s">
        <v>345</v>
      </c>
      <c r="C112" s="296">
        <v>33423678.09</v>
      </c>
      <c r="D112" s="149">
        <v>1.6446144360855015E-2</v>
      </c>
      <c r="E112" s="148"/>
    </row>
    <row r="113" spans="1:5" s="127" customFormat="1" x14ac:dyDescent="0.2">
      <c r="A113" s="150">
        <v>5126</v>
      </c>
      <c r="B113" s="148" t="s">
        <v>344</v>
      </c>
      <c r="C113" s="296">
        <v>23192846.27</v>
      </c>
      <c r="D113" s="149">
        <v>1.1412056353237148E-2</v>
      </c>
      <c r="E113" s="148"/>
    </row>
    <row r="114" spans="1:5" s="127" customFormat="1" x14ac:dyDescent="0.2">
      <c r="A114" s="150">
        <v>5127</v>
      </c>
      <c r="B114" s="148" t="s">
        <v>343</v>
      </c>
      <c r="C114" s="296">
        <v>9169137.8200000003</v>
      </c>
      <c r="D114" s="149">
        <v>4.5116807266466661E-3</v>
      </c>
      <c r="E114" s="148"/>
    </row>
    <row r="115" spans="1:5" s="127" customFormat="1" x14ac:dyDescent="0.2">
      <c r="A115" s="150">
        <v>5128</v>
      </c>
      <c r="B115" s="148" t="s">
        <v>342</v>
      </c>
      <c r="C115" s="296">
        <v>0</v>
      </c>
      <c r="D115" s="149">
        <v>0</v>
      </c>
      <c r="E115" s="148"/>
    </row>
    <row r="116" spans="1:5" s="127" customFormat="1" x14ac:dyDescent="0.2">
      <c r="A116" s="150">
        <v>5129</v>
      </c>
      <c r="B116" s="148" t="s">
        <v>341</v>
      </c>
      <c r="C116" s="296">
        <v>14081317.359999999</v>
      </c>
      <c r="D116" s="149">
        <v>6.9287221313581587E-3</v>
      </c>
      <c r="E116" s="148"/>
    </row>
    <row r="117" spans="1:5" s="127" customFormat="1" x14ac:dyDescent="0.2">
      <c r="A117" s="150">
        <v>5130</v>
      </c>
      <c r="B117" s="148" t="s">
        <v>340</v>
      </c>
      <c r="C117" s="296">
        <v>547377315.48000002</v>
      </c>
      <c r="D117" s="149"/>
      <c r="E117" s="148"/>
    </row>
    <row r="118" spans="1:5" s="127" customFormat="1" ht="22.5" x14ac:dyDescent="0.2">
      <c r="A118" s="150">
        <v>5131</v>
      </c>
      <c r="B118" s="148" t="s">
        <v>339</v>
      </c>
      <c r="C118" s="296">
        <v>275561291.29000002</v>
      </c>
      <c r="D118" s="149">
        <v>0.1355901275920576</v>
      </c>
      <c r="E118" s="125" t="s">
        <v>626</v>
      </c>
    </row>
    <row r="119" spans="1:5" s="127" customFormat="1" x14ac:dyDescent="0.2">
      <c r="A119" s="150">
        <v>5132</v>
      </c>
      <c r="B119" s="148" t="s">
        <v>338</v>
      </c>
      <c r="C119" s="296">
        <v>11864711.539999999</v>
      </c>
      <c r="D119" s="149">
        <v>5.83803967538578E-3</v>
      </c>
      <c r="E119" s="148"/>
    </row>
    <row r="120" spans="1:5" s="127" customFormat="1" x14ac:dyDescent="0.2">
      <c r="A120" s="150">
        <v>5133</v>
      </c>
      <c r="B120" s="148" t="s">
        <v>337</v>
      </c>
      <c r="C120" s="296">
        <v>66487149.25</v>
      </c>
      <c r="D120" s="149">
        <v>3.2715048647933322E-2</v>
      </c>
      <c r="E120" s="148"/>
    </row>
    <row r="121" spans="1:5" s="127" customFormat="1" x14ac:dyDescent="0.2">
      <c r="A121" s="150">
        <v>5134</v>
      </c>
      <c r="B121" s="148" t="s">
        <v>336</v>
      </c>
      <c r="C121" s="296">
        <v>21247830.609999999</v>
      </c>
      <c r="D121" s="149">
        <v>1.0455010026906767E-2</v>
      </c>
      <c r="E121" s="148"/>
    </row>
    <row r="122" spans="1:5" s="127" customFormat="1" x14ac:dyDescent="0.2">
      <c r="A122" s="150">
        <v>5135</v>
      </c>
      <c r="B122" s="148" t="s">
        <v>335</v>
      </c>
      <c r="C122" s="296">
        <v>71364799.620000005</v>
      </c>
      <c r="D122" s="149">
        <v>3.5115099950210511E-2</v>
      </c>
      <c r="E122" s="148"/>
    </row>
    <row r="123" spans="1:5" s="127" customFormat="1" x14ac:dyDescent="0.2">
      <c r="A123" s="150">
        <v>5136</v>
      </c>
      <c r="B123" s="148" t="s">
        <v>334</v>
      </c>
      <c r="C123" s="296">
        <v>14544013.5</v>
      </c>
      <c r="D123" s="149">
        <v>7.1563920931487224E-3</v>
      </c>
      <c r="E123" s="148"/>
    </row>
    <row r="124" spans="1:5" s="127" customFormat="1" x14ac:dyDescent="0.2">
      <c r="A124" s="150">
        <v>5137</v>
      </c>
      <c r="B124" s="148" t="s">
        <v>333</v>
      </c>
      <c r="C124" s="296">
        <v>237552.68</v>
      </c>
      <c r="D124" s="149">
        <v>1.1688796361872798E-4</v>
      </c>
      <c r="E124" s="148"/>
    </row>
    <row r="125" spans="1:5" s="127" customFormat="1" x14ac:dyDescent="0.2">
      <c r="A125" s="150">
        <v>5138</v>
      </c>
      <c r="B125" s="148" t="s">
        <v>332</v>
      </c>
      <c r="C125" s="296">
        <v>1996064.94</v>
      </c>
      <c r="D125" s="149">
        <v>9.8216516053339594E-4</v>
      </c>
      <c r="E125" s="148"/>
    </row>
    <row r="126" spans="1:5" s="127" customFormat="1" x14ac:dyDescent="0.2">
      <c r="A126" s="150">
        <v>5139</v>
      </c>
      <c r="B126" s="148" t="s">
        <v>331</v>
      </c>
      <c r="C126" s="296">
        <v>84073902.049999997</v>
      </c>
      <c r="D126" s="149">
        <v>4.1368622758138955E-2</v>
      </c>
      <c r="E126" s="148"/>
    </row>
    <row r="127" spans="1:5" s="127" customFormat="1" x14ac:dyDescent="0.2">
      <c r="A127" s="150">
        <v>5200</v>
      </c>
      <c r="B127" s="148" t="s">
        <v>330</v>
      </c>
      <c r="C127" s="296">
        <v>107468160.25999999</v>
      </c>
      <c r="D127" s="149"/>
      <c r="E127" s="148"/>
    </row>
    <row r="128" spans="1:5" s="127" customFormat="1" x14ac:dyDescent="0.2">
      <c r="A128" s="150">
        <v>5210</v>
      </c>
      <c r="B128" s="148" t="s">
        <v>329</v>
      </c>
      <c r="C128" s="296">
        <v>0</v>
      </c>
      <c r="D128" s="149"/>
      <c r="E128" s="148"/>
    </row>
    <row r="129" spans="1:5" s="127" customFormat="1" x14ac:dyDescent="0.2">
      <c r="A129" s="150">
        <v>5211</v>
      </c>
      <c r="B129" s="148" t="s">
        <v>328</v>
      </c>
      <c r="C129" s="296">
        <v>0</v>
      </c>
      <c r="D129" s="149" t="s">
        <v>624</v>
      </c>
      <c r="E129" s="148"/>
    </row>
    <row r="130" spans="1:5" s="127" customFormat="1" x14ac:dyDescent="0.2">
      <c r="A130" s="150">
        <v>5212</v>
      </c>
      <c r="B130" s="148" t="s">
        <v>327</v>
      </c>
      <c r="C130" s="296">
        <v>0</v>
      </c>
      <c r="D130" s="149" t="s">
        <v>624</v>
      </c>
      <c r="E130" s="148"/>
    </row>
    <row r="131" spans="1:5" s="127" customFormat="1" x14ac:dyDescent="0.2">
      <c r="A131" s="150">
        <v>5220</v>
      </c>
      <c r="B131" s="148" t="s">
        <v>326</v>
      </c>
      <c r="C131" s="296">
        <v>0</v>
      </c>
      <c r="D131" s="149" t="s">
        <v>624</v>
      </c>
      <c r="E131" s="148"/>
    </row>
    <row r="132" spans="1:5" s="127" customFormat="1" x14ac:dyDescent="0.2">
      <c r="A132" s="150">
        <v>5221</v>
      </c>
      <c r="B132" s="148" t="s">
        <v>325</v>
      </c>
      <c r="C132" s="296">
        <v>0</v>
      </c>
      <c r="D132" s="149" t="s">
        <v>624</v>
      </c>
      <c r="E132" s="148"/>
    </row>
    <row r="133" spans="1:5" s="127" customFormat="1" x14ac:dyDescent="0.2">
      <c r="A133" s="150">
        <v>5222</v>
      </c>
      <c r="B133" s="148" t="s">
        <v>324</v>
      </c>
      <c r="C133" s="296">
        <v>0</v>
      </c>
      <c r="D133" s="149" t="s">
        <v>624</v>
      </c>
      <c r="E133" s="148"/>
    </row>
    <row r="134" spans="1:5" s="127" customFormat="1" x14ac:dyDescent="0.2">
      <c r="A134" s="150">
        <v>5230</v>
      </c>
      <c r="B134" s="148" t="s">
        <v>323</v>
      </c>
      <c r="C134" s="296">
        <v>81422068.230000004</v>
      </c>
      <c r="D134" s="149"/>
      <c r="E134" s="148"/>
    </row>
    <row r="135" spans="1:5" s="127" customFormat="1" x14ac:dyDescent="0.2">
      <c r="A135" s="150">
        <v>5231</v>
      </c>
      <c r="B135" s="148" t="s">
        <v>322</v>
      </c>
      <c r="C135" s="296">
        <v>81422068.230000004</v>
      </c>
      <c r="D135" s="149">
        <v>4.0063786058022278E-2</v>
      </c>
      <c r="E135" s="148"/>
    </row>
    <row r="136" spans="1:5" s="127" customFormat="1" x14ac:dyDescent="0.2">
      <c r="A136" s="150">
        <v>5232</v>
      </c>
      <c r="B136" s="148" t="s">
        <v>321</v>
      </c>
      <c r="C136" s="296">
        <v>0</v>
      </c>
      <c r="D136" s="149">
        <v>0</v>
      </c>
      <c r="E136" s="148"/>
    </row>
    <row r="137" spans="1:5" s="127" customFormat="1" x14ac:dyDescent="0.2">
      <c r="A137" s="150">
        <v>5240</v>
      </c>
      <c r="B137" s="148" t="s">
        <v>320</v>
      </c>
      <c r="C137" s="296">
        <v>4129602.4899999998</v>
      </c>
      <c r="D137" s="149"/>
      <c r="E137" s="148"/>
    </row>
    <row r="138" spans="1:5" s="127" customFormat="1" x14ac:dyDescent="0.2">
      <c r="A138" s="150">
        <v>5241</v>
      </c>
      <c r="B138" s="148" t="s">
        <v>319</v>
      </c>
      <c r="C138" s="296">
        <v>2993672.61</v>
      </c>
      <c r="D138" s="149">
        <v>1.4730387176606992E-3</v>
      </c>
      <c r="E138" s="148"/>
    </row>
    <row r="139" spans="1:5" s="127" customFormat="1" x14ac:dyDescent="0.2">
      <c r="A139" s="150">
        <v>5242</v>
      </c>
      <c r="B139" s="148" t="s">
        <v>318</v>
      </c>
      <c r="C139" s="296">
        <v>0</v>
      </c>
      <c r="D139" s="149">
        <v>0</v>
      </c>
      <c r="E139" s="148"/>
    </row>
    <row r="140" spans="1:5" s="127" customFormat="1" x14ac:dyDescent="0.2">
      <c r="A140" s="150">
        <v>5243</v>
      </c>
      <c r="B140" s="148" t="s">
        <v>317</v>
      </c>
      <c r="C140" s="296">
        <v>1135929.8799999999</v>
      </c>
      <c r="D140" s="149">
        <v>5.5893509804589886E-4</v>
      </c>
      <c r="E140" s="148"/>
    </row>
    <row r="141" spans="1:5" s="127" customFormat="1" x14ac:dyDescent="0.2">
      <c r="A141" s="150">
        <v>5244</v>
      </c>
      <c r="B141" s="148" t="s">
        <v>316</v>
      </c>
      <c r="C141" s="296">
        <v>0</v>
      </c>
      <c r="D141" s="149">
        <v>0</v>
      </c>
      <c r="E141" s="148"/>
    </row>
    <row r="142" spans="1:5" s="127" customFormat="1" x14ac:dyDescent="0.2">
      <c r="A142" s="150">
        <v>5250</v>
      </c>
      <c r="B142" s="148" t="s">
        <v>315</v>
      </c>
      <c r="C142" s="296">
        <v>21916489.539999999</v>
      </c>
      <c r="D142" s="149"/>
      <c r="E142" s="148"/>
    </row>
    <row r="143" spans="1:5" s="127" customFormat="1" x14ac:dyDescent="0.2">
      <c r="A143" s="150">
        <v>5251</v>
      </c>
      <c r="B143" s="148" t="s">
        <v>314</v>
      </c>
      <c r="C143" s="296">
        <v>21916489.539999999</v>
      </c>
      <c r="D143" s="149">
        <v>1.0784024124677324E-2</v>
      </c>
      <c r="E143" s="148"/>
    </row>
    <row r="144" spans="1:5" s="127" customFormat="1" x14ac:dyDescent="0.2">
      <c r="A144" s="150">
        <v>5252</v>
      </c>
      <c r="B144" s="148" t="s">
        <v>313</v>
      </c>
      <c r="C144" s="296">
        <v>0</v>
      </c>
      <c r="D144" s="149">
        <v>0</v>
      </c>
      <c r="E144" s="148"/>
    </row>
    <row r="145" spans="1:5" s="127" customFormat="1" x14ac:dyDescent="0.2">
      <c r="A145" s="150">
        <v>5259</v>
      </c>
      <c r="B145" s="148" t="s">
        <v>312</v>
      </c>
      <c r="C145" s="296">
        <v>0</v>
      </c>
      <c r="D145" s="149">
        <v>0</v>
      </c>
      <c r="E145" s="148"/>
    </row>
    <row r="146" spans="1:5" s="127" customFormat="1" x14ac:dyDescent="0.2">
      <c r="A146" s="150">
        <v>5260</v>
      </c>
      <c r="B146" s="148" t="s">
        <v>311</v>
      </c>
      <c r="C146" s="296">
        <v>0</v>
      </c>
      <c r="D146" s="149" t="s">
        <v>624</v>
      </c>
      <c r="E146" s="148"/>
    </row>
    <row r="147" spans="1:5" s="127" customFormat="1" x14ac:dyDescent="0.2">
      <c r="A147" s="150">
        <v>5261</v>
      </c>
      <c r="B147" s="148" t="s">
        <v>310</v>
      </c>
      <c r="C147" s="296">
        <v>0</v>
      </c>
      <c r="D147" s="149" t="s">
        <v>624</v>
      </c>
      <c r="E147" s="148"/>
    </row>
    <row r="148" spans="1:5" s="127" customFormat="1" x14ac:dyDescent="0.2">
      <c r="A148" s="150">
        <v>5262</v>
      </c>
      <c r="B148" s="148" t="s">
        <v>309</v>
      </c>
      <c r="C148" s="296">
        <v>0</v>
      </c>
      <c r="D148" s="149" t="s">
        <v>624</v>
      </c>
      <c r="E148" s="148"/>
    </row>
    <row r="149" spans="1:5" s="127" customFormat="1" x14ac:dyDescent="0.2">
      <c r="A149" s="150">
        <v>5270</v>
      </c>
      <c r="B149" s="148" t="s">
        <v>308</v>
      </c>
      <c r="C149" s="296">
        <v>0</v>
      </c>
      <c r="D149" s="149" t="s">
        <v>624</v>
      </c>
      <c r="E149" s="148"/>
    </row>
    <row r="150" spans="1:5" s="127" customFormat="1" x14ac:dyDescent="0.2">
      <c r="A150" s="150">
        <v>5271</v>
      </c>
      <c r="B150" s="148" t="s">
        <v>307</v>
      </c>
      <c r="C150" s="296">
        <v>0</v>
      </c>
      <c r="D150" s="149" t="s">
        <v>624</v>
      </c>
      <c r="E150" s="148"/>
    </row>
    <row r="151" spans="1:5" s="127" customFormat="1" x14ac:dyDescent="0.2">
      <c r="A151" s="150">
        <v>5280</v>
      </c>
      <c r="B151" s="148" t="s">
        <v>306</v>
      </c>
      <c r="C151" s="296">
        <v>0</v>
      </c>
      <c r="D151" s="149" t="s">
        <v>624</v>
      </c>
      <c r="E151" s="148"/>
    </row>
    <row r="152" spans="1:5" s="127" customFormat="1" x14ac:dyDescent="0.2">
      <c r="A152" s="150">
        <v>5281</v>
      </c>
      <c r="B152" s="148" t="s">
        <v>305</v>
      </c>
      <c r="C152" s="296">
        <v>0</v>
      </c>
      <c r="D152" s="149" t="s">
        <v>624</v>
      </c>
      <c r="E152" s="148"/>
    </row>
    <row r="153" spans="1:5" s="127" customFormat="1" x14ac:dyDescent="0.2">
      <c r="A153" s="150">
        <v>5282</v>
      </c>
      <c r="B153" s="148" t="s">
        <v>304</v>
      </c>
      <c r="C153" s="296">
        <v>0</v>
      </c>
      <c r="D153" s="149" t="s">
        <v>624</v>
      </c>
      <c r="E153" s="148"/>
    </row>
    <row r="154" spans="1:5" s="127" customFormat="1" x14ac:dyDescent="0.2">
      <c r="A154" s="150">
        <v>5283</v>
      </c>
      <c r="B154" s="148" t="s">
        <v>303</v>
      </c>
      <c r="C154" s="296">
        <v>0</v>
      </c>
      <c r="D154" s="149" t="s">
        <v>624</v>
      </c>
      <c r="E154" s="148"/>
    </row>
    <row r="155" spans="1:5" s="127" customFormat="1" x14ac:dyDescent="0.2">
      <c r="A155" s="150">
        <v>5284</v>
      </c>
      <c r="B155" s="148" t="s">
        <v>302</v>
      </c>
      <c r="C155" s="296">
        <v>0</v>
      </c>
      <c r="D155" s="149" t="s">
        <v>624</v>
      </c>
      <c r="E155" s="148"/>
    </row>
    <row r="156" spans="1:5" s="127" customFormat="1" x14ac:dyDescent="0.2">
      <c r="A156" s="150">
        <v>5285</v>
      </c>
      <c r="B156" s="148" t="s">
        <v>301</v>
      </c>
      <c r="C156" s="296">
        <v>0</v>
      </c>
      <c r="D156" s="149" t="s">
        <v>624</v>
      </c>
      <c r="E156" s="148"/>
    </row>
    <row r="157" spans="1:5" s="127" customFormat="1" x14ac:dyDescent="0.2">
      <c r="A157" s="150">
        <v>5290</v>
      </c>
      <c r="B157" s="148" t="s">
        <v>300</v>
      </c>
      <c r="C157" s="296">
        <v>0</v>
      </c>
      <c r="D157" s="149" t="s">
        <v>624</v>
      </c>
      <c r="E157" s="148"/>
    </row>
    <row r="158" spans="1:5" s="127" customFormat="1" x14ac:dyDescent="0.2">
      <c r="A158" s="150">
        <v>5291</v>
      </c>
      <c r="B158" s="148" t="s">
        <v>299</v>
      </c>
      <c r="C158" s="296">
        <v>0</v>
      </c>
      <c r="D158" s="149" t="s">
        <v>624</v>
      </c>
      <c r="E158" s="148"/>
    </row>
    <row r="159" spans="1:5" s="127" customFormat="1" x14ac:dyDescent="0.2">
      <c r="A159" s="150">
        <v>5292</v>
      </c>
      <c r="B159" s="148" t="s">
        <v>298</v>
      </c>
      <c r="C159" s="296">
        <v>0</v>
      </c>
      <c r="D159" s="149" t="s">
        <v>624</v>
      </c>
      <c r="E159" s="148"/>
    </row>
    <row r="160" spans="1:5" s="127" customFormat="1" x14ac:dyDescent="0.2">
      <c r="A160" s="150">
        <v>5300</v>
      </c>
      <c r="B160" s="148" t="s">
        <v>297</v>
      </c>
      <c r="C160" s="296">
        <v>19293120.32</v>
      </c>
      <c r="D160" s="149"/>
      <c r="E160" s="148"/>
    </row>
    <row r="161" spans="1:5" s="127" customFormat="1" x14ac:dyDescent="0.2">
      <c r="A161" s="150">
        <v>5310</v>
      </c>
      <c r="B161" s="148" t="s">
        <v>296</v>
      </c>
      <c r="C161" s="296">
        <v>0</v>
      </c>
      <c r="D161" s="149"/>
      <c r="E161" s="148"/>
    </row>
    <row r="162" spans="1:5" s="127" customFormat="1" x14ac:dyDescent="0.2">
      <c r="A162" s="150">
        <v>5311</v>
      </c>
      <c r="B162" s="148" t="s">
        <v>295</v>
      </c>
      <c r="C162" s="296">
        <v>0</v>
      </c>
      <c r="D162" s="149" t="s">
        <v>624</v>
      </c>
      <c r="E162" s="148"/>
    </row>
    <row r="163" spans="1:5" s="127" customFormat="1" x14ac:dyDescent="0.2">
      <c r="A163" s="150">
        <v>5312</v>
      </c>
      <c r="B163" s="148" t="s">
        <v>294</v>
      </c>
      <c r="C163" s="296">
        <v>0</v>
      </c>
      <c r="D163" s="149" t="s">
        <v>624</v>
      </c>
      <c r="E163" s="148"/>
    </row>
    <row r="164" spans="1:5" s="127" customFormat="1" x14ac:dyDescent="0.2">
      <c r="A164" s="150">
        <v>5320</v>
      </c>
      <c r="B164" s="148" t="s">
        <v>293</v>
      </c>
      <c r="C164" s="296">
        <v>0</v>
      </c>
      <c r="D164" s="149" t="s">
        <v>624</v>
      </c>
      <c r="E164" s="148"/>
    </row>
    <row r="165" spans="1:5" s="127" customFormat="1" x14ac:dyDescent="0.2">
      <c r="A165" s="150">
        <v>5321</v>
      </c>
      <c r="B165" s="148" t="s">
        <v>292</v>
      </c>
      <c r="C165" s="296">
        <v>0</v>
      </c>
      <c r="D165" s="149" t="s">
        <v>624</v>
      </c>
      <c r="E165" s="148"/>
    </row>
    <row r="166" spans="1:5" s="127" customFormat="1" x14ac:dyDescent="0.2">
      <c r="A166" s="150">
        <v>5322</v>
      </c>
      <c r="B166" s="148" t="s">
        <v>291</v>
      </c>
      <c r="C166" s="296">
        <v>0</v>
      </c>
      <c r="D166" s="149" t="s">
        <v>624</v>
      </c>
      <c r="E166" s="148"/>
    </row>
    <row r="167" spans="1:5" s="127" customFormat="1" x14ac:dyDescent="0.2">
      <c r="A167" s="150">
        <v>5330</v>
      </c>
      <c r="B167" s="148" t="s">
        <v>290</v>
      </c>
      <c r="C167" s="296">
        <v>19293120.32</v>
      </c>
      <c r="D167" s="149"/>
      <c r="E167" s="148"/>
    </row>
    <row r="168" spans="1:5" s="127" customFormat="1" x14ac:dyDescent="0.2">
      <c r="A168" s="150">
        <v>5331</v>
      </c>
      <c r="B168" s="148" t="s">
        <v>289</v>
      </c>
      <c r="C168" s="296">
        <v>0</v>
      </c>
      <c r="D168" s="149">
        <v>0</v>
      </c>
      <c r="E168" s="148"/>
    </row>
    <row r="169" spans="1:5" s="127" customFormat="1" x14ac:dyDescent="0.2">
      <c r="A169" s="150">
        <v>5332</v>
      </c>
      <c r="B169" s="148" t="s">
        <v>288</v>
      </c>
      <c r="C169" s="296">
        <v>19293120.32</v>
      </c>
      <c r="D169" s="149">
        <v>9.4931934510522117E-3</v>
      </c>
      <c r="E169" s="148"/>
    </row>
    <row r="170" spans="1:5" s="127" customFormat="1" x14ac:dyDescent="0.2">
      <c r="A170" s="150">
        <v>5400</v>
      </c>
      <c r="B170" s="148" t="s">
        <v>287</v>
      </c>
      <c r="C170" s="296">
        <v>171865.42</v>
      </c>
      <c r="D170" s="149"/>
      <c r="E170" s="148"/>
    </row>
    <row r="171" spans="1:5" s="127" customFormat="1" x14ac:dyDescent="0.2">
      <c r="A171" s="150">
        <v>5410</v>
      </c>
      <c r="B171" s="148" t="s">
        <v>286</v>
      </c>
      <c r="C171" s="296">
        <v>0</v>
      </c>
      <c r="D171" s="149"/>
      <c r="E171" s="148"/>
    </row>
    <row r="172" spans="1:5" s="127" customFormat="1" x14ac:dyDescent="0.2">
      <c r="A172" s="150">
        <v>5411</v>
      </c>
      <c r="B172" s="148" t="s">
        <v>285</v>
      </c>
      <c r="C172" s="296">
        <v>0</v>
      </c>
      <c r="D172" s="149" t="s">
        <v>624</v>
      </c>
      <c r="E172" s="148"/>
    </row>
    <row r="173" spans="1:5" s="127" customFormat="1" x14ac:dyDescent="0.2">
      <c r="A173" s="150">
        <v>5412</v>
      </c>
      <c r="B173" s="148" t="s">
        <v>284</v>
      </c>
      <c r="C173" s="296">
        <v>0</v>
      </c>
      <c r="D173" s="149" t="s">
        <v>624</v>
      </c>
      <c r="E173" s="148"/>
    </row>
    <row r="174" spans="1:5" s="127" customFormat="1" x14ac:dyDescent="0.2">
      <c r="A174" s="150">
        <v>5420</v>
      </c>
      <c r="B174" s="148" t="s">
        <v>283</v>
      </c>
      <c r="C174" s="296">
        <v>171865.42</v>
      </c>
      <c r="D174" s="149">
        <v>1</v>
      </c>
      <c r="E174" s="148"/>
    </row>
    <row r="175" spans="1:5" s="127" customFormat="1" x14ac:dyDescent="0.2">
      <c r="A175" s="150">
        <v>5421</v>
      </c>
      <c r="B175" s="148" t="s">
        <v>282</v>
      </c>
      <c r="C175" s="296">
        <v>171865.42</v>
      </c>
      <c r="D175" s="149">
        <v>1</v>
      </c>
      <c r="E175" s="148"/>
    </row>
    <row r="176" spans="1:5" s="127" customFormat="1" x14ac:dyDescent="0.2">
      <c r="A176" s="150">
        <v>5422</v>
      </c>
      <c r="B176" s="148" t="s">
        <v>281</v>
      </c>
      <c r="C176" s="296">
        <v>0</v>
      </c>
      <c r="D176" s="149" t="s">
        <v>624</v>
      </c>
      <c r="E176" s="148"/>
    </row>
    <row r="177" spans="1:5" s="127" customFormat="1" x14ac:dyDescent="0.2">
      <c r="A177" s="150">
        <v>5430</v>
      </c>
      <c r="B177" s="148" t="s">
        <v>280</v>
      </c>
      <c r="C177" s="296">
        <v>0</v>
      </c>
      <c r="D177" s="149" t="s">
        <v>624</v>
      </c>
      <c r="E177" s="148"/>
    </row>
    <row r="178" spans="1:5" s="127" customFormat="1" x14ac:dyDescent="0.2">
      <c r="A178" s="150">
        <v>5431</v>
      </c>
      <c r="B178" s="148" t="s">
        <v>279</v>
      </c>
      <c r="C178" s="296">
        <v>0</v>
      </c>
      <c r="D178" s="149" t="s">
        <v>624</v>
      </c>
      <c r="E178" s="148"/>
    </row>
    <row r="179" spans="1:5" s="127" customFormat="1" x14ac:dyDescent="0.2">
      <c r="A179" s="150">
        <v>5432</v>
      </c>
      <c r="B179" s="148" t="s">
        <v>278</v>
      </c>
      <c r="C179" s="296">
        <v>0</v>
      </c>
      <c r="D179" s="149" t="s">
        <v>624</v>
      </c>
      <c r="E179" s="148"/>
    </row>
    <row r="180" spans="1:5" s="127" customFormat="1" x14ac:dyDescent="0.2">
      <c r="A180" s="150">
        <v>5440</v>
      </c>
      <c r="B180" s="148" t="s">
        <v>277</v>
      </c>
      <c r="C180" s="296">
        <v>0</v>
      </c>
      <c r="D180" s="149" t="s">
        <v>624</v>
      </c>
      <c r="E180" s="148"/>
    </row>
    <row r="181" spans="1:5" s="127" customFormat="1" x14ac:dyDescent="0.2">
      <c r="A181" s="150">
        <v>5441</v>
      </c>
      <c r="B181" s="148" t="s">
        <v>277</v>
      </c>
      <c r="C181" s="296">
        <v>0</v>
      </c>
      <c r="D181" s="149" t="s">
        <v>624</v>
      </c>
      <c r="E181" s="148"/>
    </row>
    <row r="182" spans="1:5" s="127" customFormat="1" x14ac:dyDescent="0.2">
      <c r="A182" s="150">
        <v>5450</v>
      </c>
      <c r="B182" s="148" t="s">
        <v>276</v>
      </c>
      <c r="C182" s="296">
        <v>0</v>
      </c>
      <c r="D182" s="149" t="s">
        <v>624</v>
      </c>
      <c r="E182" s="148"/>
    </row>
    <row r="183" spans="1:5" s="127" customFormat="1" x14ac:dyDescent="0.2">
      <c r="A183" s="150">
        <v>5451</v>
      </c>
      <c r="B183" s="148" t="s">
        <v>275</v>
      </c>
      <c r="C183" s="296">
        <v>0</v>
      </c>
      <c r="D183" s="149" t="s">
        <v>624</v>
      </c>
      <c r="E183" s="148"/>
    </row>
    <row r="184" spans="1:5" s="127" customFormat="1" x14ac:dyDescent="0.2">
      <c r="A184" s="150">
        <v>5452</v>
      </c>
      <c r="B184" s="148" t="s">
        <v>274</v>
      </c>
      <c r="C184" s="296">
        <v>0</v>
      </c>
      <c r="D184" s="149" t="s">
        <v>624</v>
      </c>
      <c r="E184" s="148"/>
    </row>
    <row r="185" spans="1:5" s="127" customFormat="1" x14ac:dyDescent="0.2">
      <c r="A185" s="150">
        <v>5500</v>
      </c>
      <c r="B185" s="148" t="s">
        <v>273</v>
      </c>
      <c r="C185" s="296">
        <v>610764502.29000008</v>
      </c>
      <c r="D185" s="149"/>
      <c r="E185" s="148"/>
    </row>
    <row r="186" spans="1:5" s="127" customFormat="1" x14ac:dyDescent="0.2">
      <c r="A186" s="150">
        <v>5510</v>
      </c>
      <c r="B186" s="148" t="s">
        <v>272</v>
      </c>
      <c r="C186" s="296">
        <v>604964754.92000008</v>
      </c>
      <c r="D186" s="149"/>
      <c r="E186" s="148"/>
    </row>
    <row r="187" spans="1:5" s="127" customFormat="1" x14ac:dyDescent="0.2">
      <c r="A187" s="150">
        <v>5511</v>
      </c>
      <c r="B187" s="148" t="s">
        <v>271</v>
      </c>
      <c r="C187" s="296">
        <v>20988626.370000001</v>
      </c>
      <c r="D187" s="149">
        <v>1.032746839793024E-2</v>
      </c>
      <c r="E187" s="148"/>
    </row>
    <row r="188" spans="1:5" s="127" customFormat="1" x14ac:dyDescent="0.2">
      <c r="A188" s="150">
        <v>5512</v>
      </c>
      <c r="B188" s="148" t="s">
        <v>270</v>
      </c>
      <c r="C188" s="296">
        <v>0</v>
      </c>
      <c r="D188" s="149">
        <v>0</v>
      </c>
      <c r="E188" s="148"/>
    </row>
    <row r="189" spans="1:5" s="127" customFormat="1" x14ac:dyDescent="0.2">
      <c r="A189" s="150">
        <v>5513</v>
      </c>
      <c r="B189" s="148" t="s">
        <v>269</v>
      </c>
      <c r="C189" s="296">
        <v>5726413.8700000001</v>
      </c>
      <c r="D189" s="149">
        <v>2.8176859806521202E-3</v>
      </c>
      <c r="E189" s="148"/>
    </row>
    <row r="190" spans="1:5" s="127" customFormat="1" x14ac:dyDescent="0.2">
      <c r="A190" s="150">
        <v>5514</v>
      </c>
      <c r="B190" s="148" t="s">
        <v>268</v>
      </c>
      <c r="C190" s="296">
        <v>495666848.66000003</v>
      </c>
      <c r="D190" s="149">
        <v>0.2438932222241384</v>
      </c>
      <c r="E190" s="148" t="s">
        <v>625</v>
      </c>
    </row>
    <row r="191" spans="1:5" s="127" customFormat="1" x14ac:dyDescent="0.2">
      <c r="A191" s="150">
        <v>5515</v>
      </c>
      <c r="B191" s="148" t="s">
        <v>267</v>
      </c>
      <c r="C191" s="296">
        <v>63159948.390000001</v>
      </c>
      <c r="D191" s="149">
        <v>3.1077897119792787E-2</v>
      </c>
      <c r="E191" s="148"/>
    </row>
    <row r="192" spans="1:5" s="127" customFormat="1" x14ac:dyDescent="0.2">
      <c r="A192" s="150">
        <v>5516</v>
      </c>
      <c r="B192" s="148" t="s">
        <v>266</v>
      </c>
      <c r="C192" s="296">
        <v>0</v>
      </c>
      <c r="D192" s="149">
        <v>0</v>
      </c>
      <c r="E192" s="148"/>
    </row>
    <row r="193" spans="1:5" s="127" customFormat="1" x14ac:dyDescent="0.2">
      <c r="A193" s="150">
        <v>5517</v>
      </c>
      <c r="B193" s="148" t="s">
        <v>265</v>
      </c>
      <c r="C193" s="296">
        <v>14294324.43</v>
      </c>
      <c r="D193" s="149">
        <v>7.0335324102768892E-3</v>
      </c>
      <c r="E193" s="148"/>
    </row>
    <row r="194" spans="1:5" s="127" customFormat="1" x14ac:dyDescent="0.2">
      <c r="A194" s="150">
        <v>5518</v>
      </c>
      <c r="B194" s="148" t="s">
        <v>264</v>
      </c>
      <c r="C194" s="296">
        <v>5128593.2</v>
      </c>
      <c r="D194" s="149">
        <v>2.5235278986406543E-3</v>
      </c>
      <c r="E194" s="148"/>
    </row>
    <row r="195" spans="1:5" s="127" customFormat="1" x14ac:dyDescent="0.2">
      <c r="A195" s="150">
        <v>5520</v>
      </c>
      <c r="B195" s="148" t="s">
        <v>263</v>
      </c>
      <c r="C195" s="296">
        <v>0</v>
      </c>
      <c r="D195" s="149" t="s">
        <v>624</v>
      </c>
      <c r="E195" s="148"/>
    </row>
    <row r="196" spans="1:5" s="127" customFormat="1" x14ac:dyDescent="0.2">
      <c r="A196" s="150">
        <v>5521</v>
      </c>
      <c r="B196" s="148" t="s">
        <v>262</v>
      </c>
      <c r="C196" s="296">
        <v>0</v>
      </c>
      <c r="D196" s="149" t="s">
        <v>624</v>
      </c>
      <c r="E196" s="148"/>
    </row>
    <row r="197" spans="1:5" s="127" customFormat="1" x14ac:dyDescent="0.2">
      <c r="A197" s="150">
        <v>5522</v>
      </c>
      <c r="B197" s="148" t="s">
        <v>261</v>
      </c>
      <c r="C197" s="296">
        <v>0</v>
      </c>
      <c r="D197" s="149" t="s">
        <v>624</v>
      </c>
      <c r="E197" s="148"/>
    </row>
    <row r="198" spans="1:5" s="127" customFormat="1" x14ac:dyDescent="0.2">
      <c r="A198" s="150">
        <v>5530</v>
      </c>
      <c r="B198" s="148" t="s">
        <v>260</v>
      </c>
      <c r="C198" s="296">
        <v>0</v>
      </c>
      <c r="D198" s="149" t="s">
        <v>624</v>
      </c>
      <c r="E198" s="148"/>
    </row>
    <row r="199" spans="1:5" s="127" customFormat="1" x14ac:dyDescent="0.2">
      <c r="A199" s="150">
        <v>5531</v>
      </c>
      <c r="B199" s="148" t="s">
        <v>259</v>
      </c>
      <c r="C199" s="296">
        <v>0</v>
      </c>
      <c r="D199" s="149" t="s">
        <v>624</v>
      </c>
      <c r="E199" s="148"/>
    </row>
    <row r="200" spans="1:5" s="127" customFormat="1" x14ac:dyDescent="0.2">
      <c r="A200" s="150">
        <v>5532</v>
      </c>
      <c r="B200" s="148" t="s">
        <v>258</v>
      </c>
      <c r="C200" s="296">
        <v>0</v>
      </c>
      <c r="D200" s="149" t="s">
        <v>624</v>
      </c>
      <c r="E200" s="148"/>
    </row>
    <row r="201" spans="1:5" s="127" customFormat="1" x14ac:dyDescent="0.2">
      <c r="A201" s="150">
        <v>5533</v>
      </c>
      <c r="B201" s="148" t="s">
        <v>257</v>
      </c>
      <c r="C201" s="296">
        <v>0</v>
      </c>
      <c r="D201" s="149" t="s">
        <v>624</v>
      </c>
      <c r="E201" s="148"/>
    </row>
    <row r="202" spans="1:5" s="127" customFormat="1" x14ac:dyDescent="0.2">
      <c r="A202" s="150">
        <v>5534</v>
      </c>
      <c r="B202" s="148" t="s">
        <v>256</v>
      </c>
      <c r="C202" s="296">
        <v>0</v>
      </c>
      <c r="D202" s="149" t="s">
        <v>624</v>
      </c>
      <c r="E202" s="148"/>
    </row>
    <row r="203" spans="1:5" s="127" customFormat="1" x14ac:dyDescent="0.2">
      <c r="A203" s="150">
        <v>5535</v>
      </c>
      <c r="B203" s="148" t="s">
        <v>255</v>
      </c>
      <c r="C203" s="296">
        <v>0</v>
      </c>
      <c r="D203" s="149" t="s">
        <v>624</v>
      </c>
      <c r="E203" s="148"/>
    </row>
    <row r="204" spans="1:5" s="127" customFormat="1" x14ac:dyDescent="0.2">
      <c r="A204" s="150">
        <v>5540</v>
      </c>
      <c r="B204" s="148" t="s">
        <v>254</v>
      </c>
      <c r="C204" s="296">
        <v>0</v>
      </c>
      <c r="D204" s="149" t="s">
        <v>624</v>
      </c>
      <c r="E204" s="148"/>
    </row>
    <row r="205" spans="1:5" s="127" customFormat="1" x14ac:dyDescent="0.2">
      <c r="A205" s="150">
        <v>5541</v>
      </c>
      <c r="B205" s="148" t="s">
        <v>254</v>
      </c>
      <c r="C205" s="296">
        <v>0</v>
      </c>
      <c r="D205" s="149" t="s">
        <v>624</v>
      </c>
      <c r="E205" s="148"/>
    </row>
    <row r="206" spans="1:5" s="127" customFormat="1" x14ac:dyDescent="0.2">
      <c r="A206" s="150">
        <v>5550</v>
      </c>
      <c r="B206" s="148" t="s">
        <v>253</v>
      </c>
      <c r="C206" s="296">
        <v>0</v>
      </c>
      <c r="D206" s="149" t="s">
        <v>624</v>
      </c>
      <c r="E206" s="148"/>
    </row>
    <row r="207" spans="1:5" s="127" customFormat="1" x14ac:dyDescent="0.2">
      <c r="A207" s="150">
        <v>5551</v>
      </c>
      <c r="B207" s="148" t="s">
        <v>253</v>
      </c>
      <c r="C207" s="296">
        <v>0</v>
      </c>
      <c r="D207" s="149" t="s">
        <v>624</v>
      </c>
      <c r="E207" s="148"/>
    </row>
    <row r="208" spans="1:5" s="127" customFormat="1" x14ac:dyDescent="0.2">
      <c r="A208" s="150">
        <v>5590</v>
      </c>
      <c r="B208" s="148" t="s">
        <v>252</v>
      </c>
      <c r="C208" s="296">
        <v>5799747.3700000001</v>
      </c>
      <c r="D208" s="149"/>
      <c r="E208" s="148"/>
    </row>
    <row r="209" spans="1:5" s="127" customFormat="1" x14ac:dyDescent="0.2">
      <c r="A209" s="150">
        <v>5591</v>
      </c>
      <c r="B209" s="148" t="s">
        <v>251</v>
      </c>
      <c r="C209" s="296">
        <v>0</v>
      </c>
      <c r="D209" s="149">
        <v>0</v>
      </c>
      <c r="E209" s="148"/>
    </row>
    <row r="210" spans="1:5" s="127" customFormat="1" x14ac:dyDescent="0.2">
      <c r="A210" s="150">
        <v>5592</v>
      </c>
      <c r="B210" s="148" t="s">
        <v>250</v>
      </c>
      <c r="C210" s="296">
        <v>3826260</v>
      </c>
      <c r="D210" s="149">
        <v>1.882713929709377E-3</v>
      </c>
      <c r="E210" s="148"/>
    </row>
    <row r="211" spans="1:5" s="127" customFormat="1" x14ac:dyDescent="0.2">
      <c r="A211" s="150">
        <v>5593</v>
      </c>
      <c r="B211" s="148" t="s">
        <v>249</v>
      </c>
      <c r="C211" s="296">
        <v>0</v>
      </c>
      <c r="D211" s="149">
        <v>0</v>
      </c>
      <c r="E211" s="148"/>
    </row>
    <row r="212" spans="1:5" s="127" customFormat="1" x14ac:dyDescent="0.2">
      <c r="A212" s="150">
        <v>5594</v>
      </c>
      <c r="B212" s="148" t="s">
        <v>248</v>
      </c>
      <c r="C212" s="296">
        <v>82257.02</v>
      </c>
      <c r="D212" s="149">
        <v>4.047462466491635E-5</v>
      </c>
      <c r="E212" s="148"/>
    </row>
    <row r="213" spans="1:5" s="127" customFormat="1" x14ac:dyDescent="0.2">
      <c r="A213" s="150">
        <v>5595</v>
      </c>
      <c r="B213" s="148" t="s">
        <v>247</v>
      </c>
      <c r="C213" s="296">
        <v>0</v>
      </c>
      <c r="D213" s="149">
        <v>0</v>
      </c>
      <c r="E213" s="148"/>
    </row>
    <row r="214" spans="1:5" s="127" customFormat="1" x14ac:dyDescent="0.2">
      <c r="A214" s="150">
        <v>5596</v>
      </c>
      <c r="B214" s="148" t="s">
        <v>246</v>
      </c>
      <c r="C214" s="296">
        <v>0</v>
      </c>
      <c r="D214" s="149">
        <v>0</v>
      </c>
      <c r="E214" s="148"/>
    </row>
    <row r="215" spans="1:5" s="127" customFormat="1" x14ac:dyDescent="0.2">
      <c r="A215" s="150">
        <v>5597</v>
      </c>
      <c r="B215" s="148" t="s">
        <v>245</v>
      </c>
      <c r="C215" s="296">
        <v>0</v>
      </c>
      <c r="D215" s="149">
        <v>0</v>
      </c>
      <c r="E215" s="148"/>
    </row>
    <row r="216" spans="1:5" s="127" customFormat="1" x14ac:dyDescent="0.2">
      <c r="A216" s="150">
        <v>5598</v>
      </c>
      <c r="B216" s="148" t="s">
        <v>244</v>
      </c>
      <c r="C216" s="296">
        <v>0</v>
      </c>
      <c r="D216" s="149">
        <v>0</v>
      </c>
      <c r="E216" s="148"/>
    </row>
    <row r="217" spans="1:5" s="127" customFormat="1" x14ac:dyDescent="0.2">
      <c r="A217" s="150">
        <v>5599</v>
      </c>
      <c r="B217" s="148" t="s">
        <v>243</v>
      </c>
      <c r="C217" s="296">
        <v>1891230.35</v>
      </c>
      <c r="D217" s="149">
        <v>9.3058122663753663E-4</v>
      </c>
      <c r="E217" s="148"/>
    </row>
    <row r="218" spans="1:5" s="127" customFormat="1" x14ac:dyDescent="0.2">
      <c r="A218" s="150">
        <v>5600</v>
      </c>
      <c r="B218" s="148" t="s">
        <v>242</v>
      </c>
      <c r="C218" s="296">
        <v>19654167.010000002</v>
      </c>
      <c r="D218" s="149"/>
      <c r="E218" s="148"/>
    </row>
    <row r="219" spans="1:5" s="127" customFormat="1" x14ac:dyDescent="0.2">
      <c r="A219" s="150">
        <v>5610</v>
      </c>
      <c r="B219" s="148" t="s">
        <v>241</v>
      </c>
      <c r="C219" s="296">
        <v>19654167.010000002</v>
      </c>
      <c r="D219" s="149"/>
      <c r="E219" s="148"/>
    </row>
    <row r="220" spans="1:5" s="127" customFormat="1" x14ac:dyDescent="0.2">
      <c r="A220" s="150">
        <v>5611</v>
      </c>
      <c r="B220" s="148" t="s">
        <v>240</v>
      </c>
      <c r="C220" s="296">
        <v>19654167.010000002</v>
      </c>
      <c r="D220" s="149">
        <v>9.6708467293287696E-3</v>
      </c>
      <c r="E220" s="148"/>
    </row>
    <row r="222" spans="1:5" x14ac:dyDescent="0.2">
      <c r="B222" s="41" t="s">
        <v>239</v>
      </c>
    </row>
    <row r="231" spans="3:3" x14ac:dyDescent="0.2">
      <c r="C231" s="44"/>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scale="65"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0"/>
  <sheetViews>
    <sheetView showGridLines="0" zoomScale="115" zoomScaleNormal="115" zoomScaleSheetLayoutView="100" workbookViewId="0">
      <selection activeCell="B10" sqref="B10"/>
    </sheetView>
  </sheetViews>
  <sheetFormatPr baseColWidth="10" defaultColWidth="9.140625" defaultRowHeight="11.25" x14ac:dyDescent="0.2"/>
  <cols>
    <col min="1" max="1" width="10" style="60" customWidth="1"/>
    <col min="2" max="2" width="63.42578125" style="60" bestFit="1" customWidth="1"/>
    <col min="3" max="3" width="15.28515625" style="60" bestFit="1" customWidth="1"/>
    <col min="4" max="4" width="16.42578125" style="60" bestFit="1" customWidth="1"/>
    <col min="5" max="5" width="19.140625" style="60" customWidth="1"/>
    <col min="6" max="6" width="9.140625" style="60"/>
    <col min="7" max="7" width="22.140625" style="60" bestFit="1" customWidth="1"/>
    <col min="8" max="16384" width="9.140625" style="60"/>
  </cols>
  <sheetData>
    <row r="1" spans="1:5" s="66" customFormat="1" ht="18.95" customHeight="1" x14ac:dyDescent="0.25">
      <c r="A1" s="358" t="s">
        <v>612</v>
      </c>
      <c r="B1" s="358"/>
      <c r="C1" s="358"/>
      <c r="D1" s="58" t="s">
        <v>97</v>
      </c>
      <c r="E1" s="59">
        <v>2021</v>
      </c>
    </row>
    <row r="2" spans="1:5" s="66" customFormat="1" ht="18.95" customHeight="1" x14ac:dyDescent="0.25">
      <c r="A2" s="358" t="s">
        <v>458</v>
      </c>
      <c r="B2" s="358"/>
      <c r="C2" s="358"/>
      <c r="D2" s="58" t="s">
        <v>99</v>
      </c>
      <c r="E2" s="59" t="s">
        <v>603</v>
      </c>
    </row>
    <row r="3" spans="1:5" s="66" customFormat="1" ht="18.95" customHeight="1" x14ac:dyDescent="0.25">
      <c r="A3" s="358" t="s">
        <v>613</v>
      </c>
      <c r="B3" s="358"/>
      <c r="C3" s="358"/>
      <c r="D3" s="58" t="s">
        <v>100</v>
      </c>
      <c r="E3" s="59">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x14ac:dyDescent="0.2">
      <c r="A8" s="64">
        <v>1111</v>
      </c>
      <c r="B8" s="60" t="s">
        <v>461</v>
      </c>
      <c r="C8" s="234">
        <v>1920000</v>
      </c>
      <c r="D8" s="234">
        <v>1669000</v>
      </c>
    </row>
    <row r="9" spans="1:5" x14ac:dyDescent="0.2">
      <c r="A9" s="64">
        <v>1112</v>
      </c>
      <c r="B9" s="60" t="s">
        <v>462</v>
      </c>
      <c r="C9" s="234">
        <v>712962083.96000016</v>
      </c>
      <c r="D9" s="234">
        <v>503075352.3499999</v>
      </c>
    </row>
    <row r="10" spans="1:5" x14ac:dyDescent="0.2">
      <c r="A10" s="64">
        <v>1113</v>
      </c>
      <c r="B10" s="60" t="s">
        <v>463</v>
      </c>
      <c r="C10" s="234">
        <v>0</v>
      </c>
      <c r="D10" s="234">
        <v>0</v>
      </c>
    </row>
    <row r="11" spans="1:5" x14ac:dyDescent="0.2">
      <c r="A11" s="64">
        <v>1114</v>
      </c>
      <c r="B11" s="60" t="s">
        <v>107</v>
      </c>
      <c r="C11" s="234">
        <v>414649157.76999998</v>
      </c>
      <c r="D11" s="234">
        <v>386380892.35000002</v>
      </c>
    </row>
    <row r="12" spans="1:5" x14ac:dyDescent="0.2">
      <c r="A12" s="64">
        <v>1115</v>
      </c>
      <c r="B12" s="60" t="s">
        <v>108</v>
      </c>
      <c r="C12" s="234">
        <v>466587671.21999997</v>
      </c>
      <c r="D12" s="234">
        <v>333122416.77999997</v>
      </c>
    </row>
    <row r="13" spans="1:5" x14ac:dyDescent="0.2">
      <c r="A13" s="64">
        <v>1116</v>
      </c>
      <c r="B13" s="60" t="s">
        <v>464</v>
      </c>
      <c r="C13" s="234">
        <v>0</v>
      </c>
      <c r="D13" s="234">
        <v>0</v>
      </c>
    </row>
    <row r="14" spans="1:5" x14ac:dyDescent="0.2">
      <c r="A14" s="64">
        <v>1119</v>
      </c>
      <c r="B14" s="60" t="s">
        <v>465</v>
      </c>
      <c r="C14" s="234">
        <v>296181.7</v>
      </c>
      <c r="D14" s="234">
        <v>296181.7</v>
      </c>
    </row>
    <row r="15" spans="1:5" x14ac:dyDescent="0.2">
      <c r="A15" s="68">
        <v>1110</v>
      </c>
      <c r="B15" s="69" t="s">
        <v>466</v>
      </c>
      <c r="C15" s="233">
        <v>1596415094.6500001</v>
      </c>
      <c r="D15" s="233">
        <v>1224543843.1800001</v>
      </c>
    </row>
    <row r="18" spans="1:4" x14ac:dyDescent="0.2">
      <c r="A18" s="62" t="s">
        <v>467</v>
      </c>
      <c r="B18" s="62"/>
      <c r="C18" s="62"/>
      <c r="D18" s="62"/>
    </row>
    <row r="19" spans="1:4" x14ac:dyDescent="0.2">
      <c r="A19" s="63" t="s">
        <v>103</v>
      </c>
      <c r="B19" s="63" t="s">
        <v>460</v>
      </c>
      <c r="C19" s="67" t="s">
        <v>611</v>
      </c>
      <c r="D19" s="67" t="s">
        <v>469</v>
      </c>
    </row>
    <row r="20" spans="1:4" x14ac:dyDescent="0.2">
      <c r="A20" s="68">
        <v>1230</v>
      </c>
      <c r="B20" s="70" t="s">
        <v>156</v>
      </c>
      <c r="C20" s="233">
        <v>954197075.88999999</v>
      </c>
      <c r="D20" s="233">
        <v>954393552.90999997</v>
      </c>
    </row>
    <row r="21" spans="1:4" x14ac:dyDescent="0.2">
      <c r="A21" s="64">
        <v>1231</v>
      </c>
      <c r="B21" s="60" t="s">
        <v>157</v>
      </c>
      <c r="C21" s="234">
        <v>79375247.780000001</v>
      </c>
      <c r="D21" s="234">
        <v>79375247.779999971</v>
      </c>
    </row>
    <row r="22" spans="1:4" x14ac:dyDescent="0.2">
      <c r="A22" s="64">
        <v>1232</v>
      </c>
      <c r="B22" s="60" t="s">
        <v>158</v>
      </c>
      <c r="C22" s="234">
        <v>0</v>
      </c>
      <c r="D22" s="234">
        <v>0</v>
      </c>
    </row>
    <row r="23" spans="1:4" x14ac:dyDescent="0.2">
      <c r="A23" s="64">
        <v>1233</v>
      </c>
      <c r="B23" s="60" t="s">
        <v>159</v>
      </c>
      <c r="C23" s="234">
        <v>34971066.43</v>
      </c>
      <c r="D23" s="234">
        <v>34971066.43</v>
      </c>
    </row>
    <row r="24" spans="1:4" x14ac:dyDescent="0.2">
      <c r="A24" s="64">
        <v>1234</v>
      </c>
      <c r="B24" s="60" t="s">
        <v>160</v>
      </c>
      <c r="C24" s="234">
        <v>820043358.47000003</v>
      </c>
      <c r="D24" s="234">
        <v>820043358.47000003</v>
      </c>
    </row>
    <row r="25" spans="1:4" x14ac:dyDescent="0.2">
      <c r="A25" s="64">
        <v>1235</v>
      </c>
      <c r="B25" s="60" t="s">
        <v>161</v>
      </c>
      <c r="C25" s="234">
        <v>20003880.23</v>
      </c>
      <c r="D25" s="234">
        <v>20003880.23</v>
      </c>
    </row>
    <row r="26" spans="1:4" x14ac:dyDescent="0.2">
      <c r="A26" s="64">
        <v>1236</v>
      </c>
      <c r="B26" s="60" t="s">
        <v>162</v>
      </c>
      <c r="C26" s="234">
        <v>-196477.02</v>
      </c>
      <c r="D26" s="234">
        <v>0</v>
      </c>
    </row>
    <row r="27" spans="1:4" x14ac:dyDescent="0.2">
      <c r="A27" s="64">
        <v>1239</v>
      </c>
      <c r="B27" s="60" t="s">
        <v>163</v>
      </c>
      <c r="C27" s="234">
        <v>0</v>
      </c>
      <c r="D27" s="234">
        <v>0</v>
      </c>
    </row>
    <row r="28" spans="1:4" x14ac:dyDescent="0.2">
      <c r="A28" s="68">
        <v>1240</v>
      </c>
      <c r="B28" s="70" t="s">
        <v>164</v>
      </c>
      <c r="C28" s="233">
        <v>26561515.460000001</v>
      </c>
      <c r="D28" s="233">
        <v>29429735.07</v>
      </c>
    </row>
    <row r="29" spans="1:4" x14ac:dyDescent="0.2">
      <c r="A29" s="64">
        <v>1241</v>
      </c>
      <c r="B29" s="60" t="s">
        <v>165</v>
      </c>
      <c r="C29" s="234">
        <v>-2868219.6099999994</v>
      </c>
      <c r="D29" s="234">
        <v>0</v>
      </c>
    </row>
    <row r="30" spans="1:4" x14ac:dyDescent="0.2">
      <c r="A30" s="64">
        <v>1242</v>
      </c>
      <c r="B30" s="60" t="s">
        <v>166</v>
      </c>
      <c r="C30" s="234">
        <v>0</v>
      </c>
      <c r="D30" s="234">
        <v>0</v>
      </c>
    </row>
    <row r="31" spans="1:4" x14ac:dyDescent="0.2">
      <c r="A31" s="64">
        <v>1243</v>
      </c>
      <c r="B31" s="60" t="s">
        <v>167</v>
      </c>
      <c r="C31" s="234">
        <v>23230</v>
      </c>
      <c r="D31" s="234">
        <v>23230</v>
      </c>
    </row>
    <row r="32" spans="1:4" x14ac:dyDescent="0.2">
      <c r="A32" s="64">
        <v>1244</v>
      </c>
      <c r="B32" s="60" t="s">
        <v>168</v>
      </c>
      <c r="C32" s="234">
        <v>17342046.860000014</v>
      </c>
      <c r="D32" s="234">
        <v>17342046.860000014</v>
      </c>
    </row>
    <row r="33" spans="1:4" x14ac:dyDescent="0.2">
      <c r="A33" s="64">
        <v>1245</v>
      </c>
      <c r="B33" s="60" t="s">
        <v>169</v>
      </c>
      <c r="C33" s="234">
        <v>0</v>
      </c>
      <c r="D33" s="234">
        <v>0</v>
      </c>
    </row>
    <row r="34" spans="1:4" x14ac:dyDescent="0.2">
      <c r="A34" s="64">
        <v>1246</v>
      </c>
      <c r="B34" s="60" t="s">
        <v>170</v>
      </c>
      <c r="C34" s="234">
        <v>12064458.210000038</v>
      </c>
      <c r="D34" s="234">
        <v>12064458.210000038</v>
      </c>
    </row>
    <row r="35" spans="1:4" x14ac:dyDescent="0.2">
      <c r="A35" s="64">
        <v>1247</v>
      </c>
      <c r="B35" s="60" t="s">
        <v>171</v>
      </c>
      <c r="C35" s="234">
        <v>0</v>
      </c>
      <c r="D35" s="234">
        <v>0</v>
      </c>
    </row>
    <row r="36" spans="1:4" x14ac:dyDescent="0.2">
      <c r="A36" s="64">
        <v>1248</v>
      </c>
      <c r="B36" s="60" t="s">
        <v>172</v>
      </c>
      <c r="C36" s="234">
        <v>0</v>
      </c>
      <c r="D36" s="234">
        <v>0</v>
      </c>
    </row>
    <row r="37" spans="1:4" x14ac:dyDescent="0.2">
      <c r="A37" s="68">
        <v>1250</v>
      </c>
      <c r="B37" s="70" t="s">
        <v>176</v>
      </c>
      <c r="C37" s="233">
        <v>14163406.600000001</v>
      </c>
      <c r="D37" s="233">
        <v>14163406.600000001</v>
      </c>
    </row>
    <row r="38" spans="1:4" x14ac:dyDescent="0.2">
      <c r="A38" s="64">
        <v>1251</v>
      </c>
      <c r="B38" s="60" t="s">
        <v>177</v>
      </c>
      <c r="C38" s="234">
        <v>1782382.4900000021</v>
      </c>
      <c r="D38" s="234">
        <v>1782382.4900000021</v>
      </c>
    </row>
    <row r="39" spans="1:4" x14ac:dyDescent="0.2">
      <c r="A39" s="64">
        <v>1252</v>
      </c>
      <c r="B39" s="60" t="s">
        <v>178</v>
      </c>
      <c r="C39" s="234">
        <v>0</v>
      </c>
      <c r="D39" s="234">
        <v>0</v>
      </c>
    </row>
    <row r="40" spans="1:4" x14ac:dyDescent="0.2">
      <c r="A40" s="64">
        <v>1253</v>
      </c>
      <c r="B40" s="60" t="s">
        <v>179</v>
      </c>
      <c r="C40" s="234">
        <v>0</v>
      </c>
      <c r="D40" s="234">
        <v>0</v>
      </c>
    </row>
    <row r="41" spans="1:4" x14ac:dyDescent="0.2">
      <c r="A41" s="64">
        <v>1254</v>
      </c>
      <c r="B41" s="60" t="s">
        <v>180</v>
      </c>
      <c r="C41" s="234">
        <v>12381024.109999999</v>
      </c>
      <c r="D41" s="234">
        <v>12381024.109999999</v>
      </c>
    </row>
    <row r="42" spans="1:4" x14ac:dyDescent="0.2">
      <c r="A42" s="64">
        <v>1259</v>
      </c>
      <c r="B42" s="60" t="s">
        <v>181</v>
      </c>
      <c r="C42" s="234">
        <v>0</v>
      </c>
      <c r="D42" s="234">
        <v>0</v>
      </c>
    </row>
    <row r="43" spans="1:4" x14ac:dyDescent="0.2">
      <c r="A43" s="64"/>
      <c r="B43" s="69" t="s">
        <v>470</v>
      </c>
      <c r="C43" s="233">
        <v>994921997.95000005</v>
      </c>
      <c r="D43" s="233">
        <v>997986694.58000004</v>
      </c>
    </row>
    <row r="45" spans="1:4" x14ac:dyDescent="0.2">
      <c r="A45" s="62" t="s">
        <v>471</v>
      </c>
      <c r="B45" s="62"/>
      <c r="C45" s="62"/>
      <c r="D45" s="62"/>
    </row>
    <row r="46" spans="1:4" x14ac:dyDescent="0.2">
      <c r="A46" s="63" t="s">
        <v>103</v>
      </c>
      <c r="B46" s="63" t="s">
        <v>460</v>
      </c>
      <c r="C46" s="67">
        <v>2021</v>
      </c>
      <c r="D46" s="67">
        <v>2020</v>
      </c>
    </row>
    <row r="47" spans="1:4" x14ac:dyDescent="0.2">
      <c r="A47" s="68">
        <v>3210</v>
      </c>
      <c r="B47" s="70" t="s">
        <v>472</v>
      </c>
      <c r="C47" s="233">
        <v>560648061.88999999</v>
      </c>
      <c r="D47" s="233">
        <v>-85905335.920000002</v>
      </c>
    </row>
    <row r="48" spans="1:4" x14ac:dyDescent="0.2">
      <c r="A48" s="64"/>
      <c r="B48" s="69" t="s">
        <v>473</v>
      </c>
      <c r="C48" s="233">
        <v>630590534.71999991</v>
      </c>
      <c r="D48" s="233">
        <v>771623955.38999999</v>
      </c>
    </row>
    <row r="49" spans="1:4" x14ac:dyDescent="0.2">
      <c r="A49" s="68">
        <v>5400</v>
      </c>
      <c r="B49" s="70" t="s">
        <v>287</v>
      </c>
      <c r="C49" s="233">
        <v>171865.42</v>
      </c>
      <c r="D49" s="233">
        <v>7859081.0399999991</v>
      </c>
    </row>
    <row r="50" spans="1:4" x14ac:dyDescent="0.2">
      <c r="A50" s="64">
        <v>5410</v>
      </c>
      <c r="B50" s="60" t="s">
        <v>474</v>
      </c>
      <c r="C50" s="234">
        <v>0</v>
      </c>
      <c r="D50" s="234">
        <v>7516126.0599999996</v>
      </c>
    </row>
    <row r="51" spans="1:4" x14ac:dyDescent="0.2">
      <c r="A51" s="64">
        <v>5411</v>
      </c>
      <c r="B51" s="60" t="s">
        <v>285</v>
      </c>
      <c r="C51" s="234">
        <v>0</v>
      </c>
      <c r="D51" s="234">
        <v>0</v>
      </c>
    </row>
    <row r="52" spans="1:4" x14ac:dyDescent="0.2">
      <c r="A52" s="64">
        <v>5420</v>
      </c>
      <c r="B52" s="60" t="s">
        <v>475</v>
      </c>
      <c r="C52" s="234">
        <v>171865.42</v>
      </c>
      <c r="D52" s="234">
        <v>342954.98</v>
      </c>
    </row>
    <row r="53" spans="1:4" x14ac:dyDescent="0.2">
      <c r="A53" s="64">
        <v>5421</v>
      </c>
      <c r="B53" s="60" t="s">
        <v>282</v>
      </c>
      <c r="C53" s="234">
        <v>0</v>
      </c>
      <c r="D53" s="234">
        <v>0</v>
      </c>
    </row>
    <row r="54" spans="1:4" x14ac:dyDescent="0.2">
      <c r="A54" s="64">
        <v>5430</v>
      </c>
      <c r="B54" s="60" t="s">
        <v>476</v>
      </c>
      <c r="C54" s="234">
        <v>0</v>
      </c>
      <c r="D54" s="234">
        <v>0</v>
      </c>
    </row>
    <row r="55" spans="1:4" x14ac:dyDescent="0.2">
      <c r="A55" s="64">
        <v>5431</v>
      </c>
      <c r="B55" s="60" t="s">
        <v>279</v>
      </c>
      <c r="C55" s="234">
        <v>0</v>
      </c>
      <c r="D55" s="234">
        <v>0</v>
      </c>
    </row>
    <row r="56" spans="1:4" x14ac:dyDescent="0.2">
      <c r="A56" s="64">
        <v>5440</v>
      </c>
      <c r="B56" s="60" t="s">
        <v>477</v>
      </c>
      <c r="C56" s="234">
        <v>0</v>
      </c>
      <c r="D56" s="234">
        <v>0</v>
      </c>
    </row>
    <row r="57" spans="1:4" x14ac:dyDescent="0.2">
      <c r="A57" s="64">
        <v>5441</v>
      </c>
      <c r="B57" s="60" t="s">
        <v>477</v>
      </c>
      <c r="C57" s="234">
        <v>0</v>
      </c>
      <c r="D57" s="234">
        <v>0</v>
      </c>
    </row>
    <row r="58" spans="1:4" x14ac:dyDescent="0.2">
      <c r="A58" s="64">
        <v>5450</v>
      </c>
      <c r="B58" s="60" t="s">
        <v>478</v>
      </c>
      <c r="C58" s="234">
        <v>0</v>
      </c>
      <c r="D58" s="234">
        <v>0</v>
      </c>
    </row>
    <row r="59" spans="1:4" x14ac:dyDescent="0.2">
      <c r="A59" s="64">
        <v>5451</v>
      </c>
      <c r="B59" s="60" t="s">
        <v>275</v>
      </c>
      <c r="C59" s="234">
        <v>0</v>
      </c>
      <c r="D59" s="234">
        <v>0</v>
      </c>
    </row>
    <row r="60" spans="1:4" x14ac:dyDescent="0.2">
      <c r="A60" s="64">
        <v>5452</v>
      </c>
      <c r="B60" s="60" t="s">
        <v>274</v>
      </c>
      <c r="C60" s="234">
        <v>0</v>
      </c>
      <c r="D60" s="234">
        <v>0</v>
      </c>
    </row>
    <row r="61" spans="1:4" x14ac:dyDescent="0.2">
      <c r="A61" s="68">
        <v>5500</v>
      </c>
      <c r="B61" s="70" t="s">
        <v>273</v>
      </c>
      <c r="C61" s="233">
        <v>610764502.28999996</v>
      </c>
      <c r="D61" s="233">
        <v>617596160.48000002</v>
      </c>
    </row>
    <row r="62" spans="1:4" x14ac:dyDescent="0.2">
      <c r="A62" s="64">
        <v>5510</v>
      </c>
      <c r="B62" s="60" t="s">
        <v>272</v>
      </c>
      <c r="C62" s="234">
        <v>604964754.91999996</v>
      </c>
      <c r="D62" s="234">
        <v>604870058.98000002</v>
      </c>
    </row>
    <row r="63" spans="1:4" x14ac:dyDescent="0.2">
      <c r="A63" s="64">
        <v>5511</v>
      </c>
      <c r="B63" s="60" t="s">
        <v>271</v>
      </c>
      <c r="C63" s="234">
        <v>0</v>
      </c>
      <c r="D63" s="234">
        <v>0</v>
      </c>
    </row>
    <row r="64" spans="1:4" x14ac:dyDescent="0.2">
      <c r="A64" s="64">
        <v>5512</v>
      </c>
      <c r="B64" s="60" t="s">
        <v>270</v>
      </c>
      <c r="C64" s="234">
        <v>0</v>
      </c>
      <c r="D64" s="234">
        <v>0</v>
      </c>
    </row>
    <row r="65" spans="1:4" x14ac:dyDescent="0.2">
      <c r="A65" s="64">
        <v>5513</v>
      </c>
      <c r="B65" s="60" t="s">
        <v>269</v>
      </c>
      <c r="C65" s="234">
        <v>0</v>
      </c>
      <c r="D65" s="234">
        <v>0</v>
      </c>
    </row>
    <row r="66" spans="1:4" x14ac:dyDescent="0.2">
      <c r="A66" s="64">
        <v>5514</v>
      </c>
      <c r="B66" s="60" t="s">
        <v>268</v>
      </c>
      <c r="C66" s="234">
        <v>0</v>
      </c>
      <c r="D66" s="234">
        <v>0</v>
      </c>
    </row>
    <row r="67" spans="1:4" x14ac:dyDescent="0.2">
      <c r="A67" s="64">
        <v>5515</v>
      </c>
      <c r="B67" s="60" t="s">
        <v>267</v>
      </c>
      <c r="C67" s="234">
        <v>0</v>
      </c>
      <c r="D67" s="234">
        <v>0</v>
      </c>
    </row>
    <row r="68" spans="1:4" x14ac:dyDescent="0.2">
      <c r="A68" s="64">
        <v>5516</v>
      </c>
      <c r="B68" s="60" t="s">
        <v>266</v>
      </c>
      <c r="C68" s="234">
        <v>0</v>
      </c>
      <c r="D68" s="234">
        <v>0</v>
      </c>
    </row>
    <row r="69" spans="1:4" x14ac:dyDescent="0.2">
      <c r="A69" s="64">
        <v>5517</v>
      </c>
      <c r="B69" s="60" t="s">
        <v>265</v>
      </c>
      <c r="C69" s="234">
        <v>0</v>
      </c>
      <c r="D69" s="234">
        <v>0</v>
      </c>
    </row>
    <row r="70" spans="1:4" x14ac:dyDescent="0.2">
      <c r="A70" s="64">
        <v>5518</v>
      </c>
      <c r="B70" s="60" t="s">
        <v>264</v>
      </c>
      <c r="C70" s="234">
        <v>0</v>
      </c>
      <c r="D70" s="234">
        <v>0</v>
      </c>
    </row>
    <row r="71" spans="1:4" x14ac:dyDescent="0.2">
      <c r="A71" s="64">
        <v>5520</v>
      </c>
      <c r="B71" s="60" t="s">
        <v>263</v>
      </c>
      <c r="C71" s="234">
        <v>0</v>
      </c>
      <c r="D71" s="234">
        <v>763583.29</v>
      </c>
    </row>
    <row r="72" spans="1:4" x14ac:dyDescent="0.2">
      <c r="A72" s="64">
        <v>5521</v>
      </c>
      <c r="B72" s="60" t="s">
        <v>262</v>
      </c>
      <c r="C72" s="234">
        <v>0</v>
      </c>
      <c r="D72" s="234">
        <v>0</v>
      </c>
    </row>
    <row r="73" spans="1:4" x14ac:dyDescent="0.2">
      <c r="A73" s="64">
        <v>5522</v>
      </c>
      <c r="B73" s="60" t="s">
        <v>261</v>
      </c>
      <c r="C73" s="234">
        <v>0</v>
      </c>
      <c r="D73" s="234">
        <v>0</v>
      </c>
    </row>
    <row r="74" spans="1:4" x14ac:dyDescent="0.2">
      <c r="A74" s="64">
        <v>5530</v>
      </c>
      <c r="B74" s="60" t="s">
        <v>260</v>
      </c>
      <c r="C74" s="234">
        <v>0</v>
      </c>
      <c r="D74" s="234">
        <v>0</v>
      </c>
    </row>
    <row r="75" spans="1:4" x14ac:dyDescent="0.2">
      <c r="A75" s="64">
        <v>5531</v>
      </c>
      <c r="B75" s="60" t="s">
        <v>259</v>
      </c>
      <c r="C75" s="234">
        <v>0</v>
      </c>
      <c r="D75" s="234">
        <v>0</v>
      </c>
    </row>
    <row r="76" spans="1:4" x14ac:dyDescent="0.2">
      <c r="A76" s="64">
        <v>5532</v>
      </c>
      <c r="B76" s="60" t="s">
        <v>258</v>
      </c>
      <c r="C76" s="234">
        <v>0</v>
      </c>
      <c r="D76" s="234">
        <v>0</v>
      </c>
    </row>
    <row r="77" spans="1:4" x14ac:dyDescent="0.2">
      <c r="A77" s="64">
        <v>5533</v>
      </c>
      <c r="B77" s="60" t="s">
        <v>257</v>
      </c>
      <c r="C77" s="234">
        <v>0</v>
      </c>
      <c r="D77" s="234">
        <v>0</v>
      </c>
    </row>
    <row r="78" spans="1:4" x14ac:dyDescent="0.2">
      <c r="A78" s="64">
        <v>5534</v>
      </c>
      <c r="B78" s="60" t="s">
        <v>256</v>
      </c>
      <c r="C78" s="234">
        <v>0</v>
      </c>
      <c r="D78" s="234">
        <v>0</v>
      </c>
    </row>
    <row r="79" spans="1:4" x14ac:dyDescent="0.2">
      <c r="A79" s="64">
        <v>5535</v>
      </c>
      <c r="B79" s="60" t="s">
        <v>255</v>
      </c>
      <c r="C79" s="234">
        <v>0</v>
      </c>
      <c r="D79" s="234">
        <v>0</v>
      </c>
    </row>
    <row r="80" spans="1:4" x14ac:dyDescent="0.2">
      <c r="A80" s="64">
        <v>5540</v>
      </c>
      <c r="B80" s="60" t="s">
        <v>254</v>
      </c>
      <c r="C80" s="234">
        <v>0</v>
      </c>
      <c r="D80" s="234">
        <v>0</v>
      </c>
    </row>
    <row r="81" spans="1:4" x14ac:dyDescent="0.2">
      <c r="A81" s="64">
        <v>5541</v>
      </c>
      <c r="B81" s="60" t="s">
        <v>254</v>
      </c>
      <c r="C81" s="234">
        <v>0</v>
      </c>
      <c r="D81" s="234">
        <v>0</v>
      </c>
    </row>
    <row r="82" spans="1:4" x14ac:dyDescent="0.2">
      <c r="A82" s="64">
        <v>5550</v>
      </c>
      <c r="B82" s="60" t="s">
        <v>253</v>
      </c>
      <c r="C82" s="234">
        <v>0</v>
      </c>
      <c r="D82" s="234">
        <v>0</v>
      </c>
    </row>
    <row r="83" spans="1:4" x14ac:dyDescent="0.2">
      <c r="A83" s="64">
        <v>5551</v>
      </c>
      <c r="B83" s="60" t="s">
        <v>253</v>
      </c>
      <c r="C83" s="234">
        <v>0</v>
      </c>
      <c r="D83" s="234">
        <v>0</v>
      </c>
    </row>
    <row r="84" spans="1:4" x14ac:dyDescent="0.2">
      <c r="A84" s="64">
        <v>5590</v>
      </c>
      <c r="B84" s="60" t="s">
        <v>252</v>
      </c>
      <c r="C84" s="234">
        <v>5799747.3700000001</v>
      </c>
      <c r="D84" s="234">
        <v>11962518.210000001</v>
      </c>
    </row>
    <row r="85" spans="1:4" x14ac:dyDescent="0.2">
      <c r="A85" s="64">
        <v>5591</v>
      </c>
      <c r="B85" s="60" t="s">
        <v>251</v>
      </c>
      <c r="C85" s="234">
        <v>0</v>
      </c>
      <c r="D85" s="234">
        <v>0</v>
      </c>
    </row>
    <row r="86" spans="1:4" x14ac:dyDescent="0.2">
      <c r="A86" s="64">
        <v>5592</v>
      </c>
      <c r="B86" s="60" t="s">
        <v>250</v>
      </c>
      <c r="C86" s="234">
        <v>0</v>
      </c>
      <c r="D86" s="234">
        <v>0</v>
      </c>
    </row>
    <row r="87" spans="1:4" x14ac:dyDescent="0.2">
      <c r="A87" s="64">
        <v>5593</v>
      </c>
      <c r="B87" s="60" t="s">
        <v>249</v>
      </c>
      <c r="C87" s="234">
        <v>0</v>
      </c>
      <c r="D87" s="234">
        <v>0</v>
      </c>
    </row>
    <row r="88" spans="1:4" x14ac:dyDescent="0.2">
      <c r="A88" s="64">
        <v>5594</v>
      </c>
      <c r="B88" s="60" t="s">
        <v>479</v>
      </c>
      <c r="C88" s="234">
        <v>0</v>
      </c>
      <c r="D88" s="234">
        <v>0</v>
      </c>
    </row>
    <row r="89" spans="1:4" x14ac:dyDescent="0.2">
      <c r="A89" s="64">
        <v>5595</v>
      </c>
      <c r="B89" s="60" t="s">
        <v>247</v>
      </c>
      <c r="C89" s="234">
        <v>0</v>
      </c>
      <c r="D89" s="234">
        <v>0</v>
      </c>
    </row>
    <row r="90" spans="1:4" x14ac:dyDescent="0.2">
      <c r="A90" s="64">
        <v>5596</v>
      </c>
      <c r="B90" s="60" t="s">
        <v>246</v>
      </c>
      <c r="C90" s="234">
        <v>0</v>
      </c>
      <c r="D90" s="234">
        <v>0</v>
      </c>
    </row>
    <row r="91" spans="1:4" x14ac:dyDescent="0.2">
      <c r="A91" s="64">
        <v>5597</v>
      </c>
      <c r="B91" s="60" t="s">
        <v>245</v>
      </c>
      <c r="C91" s="234">
        <v>0</v>
      </c>
      <c r="D91" s="234">
        <v>0</v>
      </c>
    </row>
    <row r="92" spans="1:4" x14ac:dyDescent="0.2">
      <c r="A92" s="64">
        <v>5599</v>
      </c>
      <c r="B92" s="60" t="s">
        <v>243</v>
      </c>
      <c r="C92" s="234">
        <v>0</v>
      </c>
      <c r="D92" s="234">
        <v>0</v>
      </c>
    </row>
    <row r="93" spans="1:4" x14ac:dyDescent="0.2">
      <c r="A93" s="68">
        <v>5600</v>
      </c>
      <c r="B93" s="70" t="s">
        <v>242</v>
      </c>
      <c r="C93" s="233">
        <v>19654167.010000002</v>
      </c>
      <c r="D93" s="233">
        <v>146168713.87</v>
      </c>
    </row>
    <row r="94" spans="1:4" x14ac:dyDescent="0.2">
      <c r="A94" s="64">
        <v>5610</v>
      </c>
      <c r="B94" s="60" t="s">
        <v>241</v>
      </c>
      <c r="C94" s="234">
        <v>19654167.010000002</v>
      </c>
      <c r="D94" s="234">
        <v>146168713.87</v>
      </c>
    </row>
    <row r="95" spans="1:4" x14ac:dyDescent="0.2">
      <c r="A95" s="64">
        <v>5611</v>
      </c>
      <c r="B95" s="60" t="s">
        <v>240</v>
      </c>
      <c r="C95" s="234">
        <v>0</v>
      </c>
      <c r="D95" s="234">
        <v>0</v>
      </c>
    </row>
    <row r="96" spans="1:4" x14ac:dyDescent="0.2">
      <c r="A96" s="68">
        <v>2110</v>
      </c>
      <c r="B96" s="73" t="s">
        <v>480</v>
      </c>
      <c r="C96" s="233">
        <v>0</v>
      </c>
      <c r="D96" s="233">
        <v>0</v>
      </c>
    </row>
    <row r="97" spans="1:4" x14ac:dyDescent="0.2">
      <c r="A97" s="64">
        <v>2111</v>
      </c>
      <c r="B97" s="60" t="s">
        <v>481</v>
      </c>
      <c r="C97" s="234">
        <v>0</v>
      </c>
      <c r="D97" s="234">
        <v>0</v>
      </c>
    </row>
    <row r="98" spans="1:4" x14ac:dyDescent="0.2">
      <c r="A98" s="64">
        <v>2112</v>
      </c>
      <c r="B98" s="60" t="s">
        <v>482</v>
      </c>
      <c r="C98" s="234">
        <v>0</v>
      </c>
      <c r="D98" s="234">
        <v>0</v>
      </c>
    </row>
    <row r="99" spans="1:4" x14ac:dyDescent="0.2">
      <c r="A99" s="64">
        <v>2112</v>
      </c>
      <c r="B99" s="60" t="s">
        <v>483</v>
      </c>
      <c r="C99" s="234">
        <v>0</v>
      </c>
      <c r="D99" s="234">
        <v>0</v>
      </c>
    </row>
    <row r="100" spans="1:4" x14ac:dyDescent="0.2">
      <c r="A100" s="64">
        <v>2115</v>
      </c>
      <c r="B100" s="60" t="s">
        <v>484</v>
      </c>
      <c r="C100" s="234">
        <v>0</v>
      </c>
      <c r="D100" s="234">
        <v>0</v>
      </c>
    </row>
    <row r="101" spans="1:4" x14ac:dyDescent="0.2">
      <c r="A101" s="64">
        <v>2114</v>
      </c>
      <c r="B101" s="60" t="s">
        <v>485</v>
      </c>
      <c r="C101" s="234">
        <v>0</v>
      </c>
      <c r="D101" s="234">
        <v>0</v>
      </c>
    </row>
    <row r="102" spans="1:4" x14ac:dyDescent="0.2">
      <c r="A102" s="64"/>
      <c r="B102" s="69" t="s">
        <v>486</v>
      </c>
      <c r="C102" s="233">
        <v>0</v>
      </c>
      <c r="D102" s="233">
        <v>0</v>
      </c>
    </row>
    <row r="103" spans="1:4" x14ac:dyDescent="0.2">
      <c r="A103" s="68">
        <v>1120</v>
      </c>
      <c r="B103" s="74" t="s">
        <v>487</v>
      </c>
      <c r="C103" s="233">
        <v>0</v>
      </c>
      <c r="D103" s="233">
        <v>0</v>
      </c>
    </row>
    <row r="104" spans="1:4" x14ac:dyDescent="0.2">
      <c r="A104" s="64">
        <v>1124</v>
      </c>
      <c r="B104" s="75" t="s">
        <v>488</v>
      </c>
      <c r="C104" s="234">
        <v>0</v>
      </c>
      <c r="D104" s="234">
        <v>0</v>
      </c>
    </row>
    <row r="105" spans="1:4" x14ac:dyDescent="0.2">
      <c r="A105" s="64">
        <v>1124</v>
      </c>
      <c r="B105" s="75" t="s">
        <v>489</v>
      </c>
      <c r="C105" s="234">
        <v>0</v>
      </c>
      <c r="D105" s="234">
        <v>0</v>
      </c>
    </row>
    <row r="106" spans="1:4" x14ac:dyDescent="0.2">
      <c r="A106" s="64">
        <v>1124</v>
      </c>
      <c r="B106" s="75" t="s">
        <v>490</v>
      </c>
      <c r="C106" s="234">
        <v>0</v>
      </c>
      <c r="D106" s="234">
        <v>0</v>
      </c>
    </row>
    <row r="107" spans="1:4" x14ac:dyDescent="0.2">
      <c r="A107" s="64">
        <v>1124</v>
      </c>
      <c r="B107" s="75" t="s">
        <v>491</v>
      </c>
      <c r="C107" s="234">
        <v>0</v>
      </c>
      <c r="D107" s="234">
        <v>0</v>
      </c>
    </row>
    <row r="108" spans="1:4" x14ac:dyDescent="0.2">
      <c r="A108" s="64">
        <v>1124</v>
      </c>
      <c r="B108" s="75" t="s">
        <v>492</v>
      </c>
      <c r="C108" s="234">
        <v>0</v>
      </c>
      <c r="D108" s="234">
        <v>0</v>
      </c>
    </row>
    <row r="109" spans="1:4" x14ac:dyDescent="0.2">
      <c r="A109" s="64">
        <v>1124</v>
      </c>
      <c r="B109" s="75" t="s">
        <v>493</v>
      </c>
      <c r="C109" s="234">
        <v>0</v>
      </c>
      <c r="D109" s="234">
        <v>0</v>
      </c>
    </row>
    <row r="110" spans="1:4" x14ac:dyDescent="0.2">
      <c r="A110" s="64">
        <v>1122</v>
      </c>
      <c r="B110" s="75" t="s">
        <v>494</v>
      </c>
      <c r="C110" s="234">
        <v>0</v>
      </c>
      <c r="D110" s="234">
        <v>0</v>
      </c>
    </row>
    <row r="111" spans="1:4" x14ac:dyDescent="0.2">
      <c r="A111" s="64">
        <v>1122</v>
      </c>
      <c r="B111" s="75" t="s">
        <v>495</v>
      </c>
      <c r="C111" s="234">
        <v>0</v>
      </c>
      <c r="D111" s="234">
        <v>0</v>
      </c>
    </row>
    <row r="112" spans="1:4" x14ac:dyDescent="0.2">
      <c r="A112" s="64">
        <v>1122</v>
      </c>
      <c r="B112" s="75" t="s">
        <v>496</v>
      </c>
      <c r="C112" s="234">
        <v>0</v>
      </c>
      <c r="D112" s="234">
        <v>0</v>
      </c>
    </row>
    <row r="113" spans="1:4" x14ac:dyDescent="0.2">
      <c r="A113" s="64"/>
      <c r="B113" s="76" t="s">
        <v>497</v>
      </c>
      <c r="C113" s="233">
        <v>1191238596.6100001</v>
      </c>
      <c r="D113" s="233">
        <v>685718619.47000003</v>
      </c>
    </row>
    <row r="115" spans="1:4" x14ac:dyDescent="0.2">
      <c r="B115" s="41" t="s">
        <v>239</v>
      </c>
    </row>
    <row r="118" spans="1:4" x14ac:dyDescent="0.2">
      <c r="C118" s="297"/>
      <c r="D118" s="297"/>
    </row>
    <row r="120" spans="1:4" x14ac:dyDescent="0.2">
      <c r="C120" s="297"/>
      <c r="D120" s="297"/>
    </row>
    <row r="130" spans="8:8" x14ac:dyDescent="0.2">
      <c r="H130" s="77"/>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view="pageBreakPreview" zoomScaleNormal="100" zoomScaleSheetLayoutView="100" workbookViewId="0">
      <selection activeCell="B10" sqref="B10"/>
    </sheetView>
  </sheetViews>
  <sheetFormatPr baseColWidth="10" defaultRowHeight="15" x14ac:dyDescent="0.25"/>
  <cols>
    <col min="2" max="2" width="70.85546875" customWidth="1"/>
  </cols>
  <sheetData>
    <row r="1" spans="1:2" x14ac:dyDescent="0.25">
      <c r="A1" s="353" t="s">
        <v>0</v>
      </c>
      <c r="B1" s="353"/>
    </row>
    <row r="2" spans="1:2" x14ac:dyDescent="0.25">
      <c r="A2" s="354" t="s">
        <v>1</v>
      </c>
      <c r="B2" s="354"/>
    </row>
    <row r="3" spans="1:2" x14ac:dyDescent="0.25">
      <c r="A3" s="355" t="s">
        <v>58</v>
      </c>
      <c r="B3" s="355"/>
    </row>
    <row r="4" spans="1:2" x14ac:dyDescent="0.25">
      <c r="A4" s="1" t="s">
        <v>2</v>
      </c>
      <c r="B4" s="2" t="s">
        <v>3</v>
      </c>
    </row>
    <row r="5" spans="1:2" x14ac:dyDescent="0.25">
      <c r="A5" s="3"/>
      <c r="B5" s="4"/>
    </row>
    <row r="6" spans="1:2" x14ac:dyDescent="0.25">
      <c r="A6" s="5"/>
      <c r="B6" s="6" t="s">
        <v>4</v>
      </c>
    </row>
    <row r="7" spans="1:2" x14ac:dyDescent="0.25">
      <c r="A7" s="5"/>
      <c r="B7" s="6"/>
    </row>
    <row r="8" spans="1:2" x14ac:dyDescent="0.25">
      <c r="A8" s="5"/>
      <c r="B8" s="7" t="s">
        <v>5</v>
      </c>
    </row>
    <row r="9" spans="1:2" x14ac:dyDescent="0.25">
      <c r="A9" s="8" t="s">
        <v>6</v>
      </c>
      <c r="B9" s="9" t="s">
        <v>7</v>
      </c>
    </row>
    <row r="10" spans="1:2" x14ac:dyDescent="0.25">
      <c r="A10" s="8" t="s">
        <v>8</v>
      </c>
      <c r="B10" s="9" t="s">
        <v>9</v>
      </c>
    </row>
    <row r="11" spans="1:2" x14ac:dyDescent="0.25">
      <c r="A11" s="8" t="s">
        <v>10</v>
      </c>
      <c r="B11" s="9" t="s">
        <v>11</v>
      </c>
    </row>
    <row r="12" spans="1:2" x14ac:dyDescent="0.25">
      <c r="A12" s="8" t="s">
        <v>12</v>
      </c>
      <c r="B12" s="9" t="s">
        <v>13</v>
      </c>
    </row>
    <row r="13" spans="1:2" x14ac:dyDescent="0.25">
      <c r="A13" s="8" t="s">
        <v>14</v>
      </c>
      <c r="B13" s="9" t="s">
        <v>15</v>
      </c>
    </row>
    <row r="14" spans="1:2" x14ac:dyDescent="0.25">
      <c r="A14" s="8" t="s">
        <v>16</v>
      </c>
      <c r="B14" s="9" t="s">
        <v>17</v>
      </c>
    </row>
    <row r="15" spans="1:2" x14ac:dyDescent="0.25">
      <c r="A15" s="8" t="s">
        <v>18</v>
      </c>
      <c r="B15" s="9" t="s">
        <v>19</v>
      </c>
    </row>
    <row r="16" spans="1:2" x14ac:dyDescent="0.25">
      <c r="A16" s="8" t="s">
        <v>20</v>
      </c>
      <c r="B16" s="9" t="s">
        <v>21</v>
      </c>
    </row>
    <row r="17" spans="1:2" x14ac:dyDescent="0.25">
      <c r="A17" s="8" t="s">
        <v>22</v>
      </c>
      <c r="B17" s="9" t="s">
        <v>23</v>
      </c>
    </row>
    <row r="18" spans="1:2" x14ac:dyDescent="0.25">
      <c r="A18" s="8" t="s">
        <v>24</v>
      </c>
      <c r="B18" s="9" t="s">
        <v>25</v>
      </c>
    </row>
    <row r="19" spans="1:2" x14ac:dyDescent="0.25">
      <c r="A19" s="8" t="s">
        <v>26</v>
      </c>
      <c r="B19" s="9" t="s">
        <v>27</v>
      </c>
    </row>
    <row r="20" spans="1:2" x14ac:dyDescent="0.25">
      <c r="A20" s="8" t="s">
        <v>28</v>
      </c>
      <c r="B20" s="9" t="s">
        <v>29</v>
      </c>
    </row>
    <row r="21" spans="1:2" x14ac:dyDescent="0.25">
      <c r="A21" s="8" t="s">
        <v>30</v>
      </c>
      <c r="B21" s="9" t="s">
        <v>31</v>
      </c>
    </row>
    <row r="22" spans="1:2" x14ac:dyDescent="0.25">
      <c r="A22" s="8" t="s">
        <v>32</v>
      </c>
      <c r="B22" s="9" t="s">
        <v>33</v>
      </c>
    </row>
    <row r="23" spans="1:2" x14ac:dyDescent="0.25">
      <c r="A23" s="8" t="s">
        <v>34</v>
      </c>
      <c r="B23" s="9" t="s">
        <v>35</v>
      </c>
    </row>
    <row r="24" spans="1:2" x14ac:dyDescent="0.25">
      <c r="A24" s="8" t="s">
        <v>36</v>
      </c>
      <c r="B24" s="9" t="s">
        <v>37</v>
      </c>
    </row>
    <row r="25" spans="1:2" x14ac:dyDescent="0.25">
      <c r="A25" s="8" t="s">
        <v>38</v>
      </c>
      <c r="B25" s="9" t="s">
        <v>39</v>
      </c>
    </row>
    <row r="26" spans="1:2" x14ac:dyDescent="0.25">
      <c r="A26" s="8" t="s">
        <v>40</v>
      </c>
      <c r="B26" s="9" t="s">
        <v>41</v>
      </c>
    </row>
    <row r="27" spans="1:2" x14ac:dyDescent="0.25">
      <c r="A27" s="8" t="s">
        <v>42</v>
      </c>
      <c r="B27" s="9" t="s">
        <v>43</v>
      </c>
    </row>
    <row r="28" spans="1:2" x14ac:dyDescent="0.25">
      <c r="A28" s="8" t="s">
        <v>44</v>
      </c>
      <c r="B28" s="9" t="s">
        <v>45</v>
      </c>
    </row>
    <row r="29" spans="1:2" x14ac:dyDescent="0.25">
      <c r="A29" s="8" t="s">
        <v>46</v>
      </c>
      <c r="B29" s="9" t="s">
        <v>47</v>
      </c>
    </row>
    <row r="30" spans="1:2" x14ac:dyDescent="0.25">
      <c r="A30" s="8" t="s">
        <v>48</v>
      </c>
      <c r="B30" s="9" t="s">
        <v>49</v>
      </c>
    </row>
    <row r="31" spans="1:2" x14ac:dyDescent="0.25">
      <c r="A31" s="5"/>
      <c r="B31" s="10"/>
    </row>
    <row r="32" spans="1:2" x14ac:dyDescent="0.25">
      <c r="A32" s="5"/>
      <c r="B32" s="7"/>
    </row>
    <row r="33" spans="1:2" x14ac:dyDescent="0.25">
      <c r="A33" s="8" t="s">
        <v>50</v>
      </c>
      <c r="B33" s="9" t="s">
        <v>51</v>
      </c>
    </row>
    <row r="34" spans="1:2" x14ac:dyDescent="0.25">
      <c r="A34" s="8" t="s">
        <v>52</v>
      </c>
      <c r="B34" s="9" t="s">
        <v>53</v>
      </c>
    </row>
    <row r="35" spans="1:2" x14ac:dyDescent="0.25">
      <c r="A35" s="5"/>
      <c r="B35" s="10"/>
    </row>
    <row r="36" spans="1:2" x14ac:dyDescent="0.25">
      <c r="A36" s="5"/>
      <c r="B36" s="6" t="s">
        <v>54</v>
      </c>
    </row>
    <row r="37" spans="1:2" x14ac:dyDescent="0.25">
      <c r="A37" s="5" t="s">
        <v>55</v>
      </c>
      <c r="B37" s="9" t="s">
        <v>56</v>
      </c>
    </row>
    <row r="38" spans="1:2" x14ac:dyDescent="0.25">
      <c r="A38" s="5"/>
      <c r="B38" s="9" t="s">
        <v>57</v>
      </c>
    </row>
    <row r="39" spans="1:2" ht="15.75" thickBot="1" x14ac:dyDescent="0.3">
      <c r="A39" s="11"/>
      <c r="B39" s="12"/>
    </row>
    <row r="40" spans="1:2" x14ac:dyDescent="0.25">
      <c r="A40" s="13"/>
      <c r="B40" s="13"/>
    </row>
    <row r="41" spans="1:2" x14ac:dyDescent="0.25">
      <c r="A41" s="13"/>
      <c r="B41" s="13"/>
    </row>
    <row r="42" spans="1:2" x14ac:dyDescent="0.25">
      <c r="A42" s="14"/>
      <c r="B42" s="13"/>
    </row>
  </sheetData>
  <mergeCells count="3">
    <mergeCell ref="A1:B1"/>
    <mergeCell ref="A2:B2"/>
    <mergeCell ref="A3:B3"/>
  </mergeCells>
  <hyperlinks>
    <hyperlink ref="A9:B9" location="ESF!A6" display="ESF-01"/>
    <hyperlink ref="A10:B10" location="ESF!A13" display="ESF-02"/>
    <hyperlink ref="A11:B11" location="ESF!A18" display="ESF-03"/>
    <hyperlink ref="A12:B12" location="ESF!A28" display="ESF-04"/>
    <hyperlink ref="A13:B13" location="ESF!A37" display="ESF-05"/>
    <hyperlink ref="A14:B14" location="ESF!A42" display="ESF-06"/>
    <hyperlink ref="A15:B15" location="ESF!A46" display="ESF-07"/>
    <hyperlink ref="A16:B16" location="ESF!A50" display="ESF-08"/>
    <hyperlink ref="A17:B17" location="ESF!A70" display="ESF-09"/>
    <hyperlink ref="A18:B18" location="ESF!A86" display="ESF-10"/>
    <hyperlink ref="A19:B19" location="ESF!A92" display="ESF-11"/>
    <hyperlink ref="A20:B20" location="ESF!A99" display="ESF-12"/>
    <hyperlink ref="A21:B21" location="ESF!A116" display="ESF-13"/>
    <hyperlink ref="A22:B22" location="ESF!A133" display="ESF-14"/>
    <hyperlink ref="A23:B23" location="EA!A6" display="EA-01"/>
    <hyperlink ref="A24:B24" location="EA!A68" display="EA-02"/>
    <hyperlink ref="A25:B25" location="EA!A94" display="EA-03"/>
    <hyperlink ref="A26:B26" location="VHP!A6" display="VHP-01"/>
    <hyperlink ref="A27:B27" location="VHP!A12" display="VHP-02"/>
    <hyperlink ref="A28:B28" location="EFE!A6" display="EFE-01"/>
    <hyperlink ref="A29:B29" location="EFE!A18" display="EFE-02"/>
    <hyperlink ref="A30:B30" location="EFE!A44" display="EFE-03"/>
    <hyperlink ref="A33:B33" location="Conciliacion_Ig!B6" display="Conciliacion_Ig"/>
    <hyperlink ref="A34:B34" location="Conciliacion_Eg!B5" display="Conciliacion_Eg"/>
    <hyperlink ref="B37" location="Memoria!A8" display="CONTABLES"/>
    <hyperlink ref="B38" location="Memoria!A35" display="PRESUPUESTALE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zoomScaleNormal="100" zoomScaleSheetLayoutView="100" workbookViewId="0">
      <selection activeCell="E28" sqref="E28"/>
    </sheetView>
  </sheetViews>
  <sheetFormatPr baseColWidth="10" defaultColWidth="11.42578125" defaultRowHeight="11.25" x14ac:dyDescent="0.2"/>
  <cols>
    <col min="1" max="1" width="3.28515625" style="82" customWidth="1"/>
    <col min="2" max="2" width="63.140625" style="82" customWidth="1"/>
    <col min="3" max="3" width="17.7109375" style="82" customWidth="1"/>
    <col min="4" max="16384" width="11.42578125" style="82"/>
  </cols>
  <sheetData>
    <row r="1" spans="1:3" s="78" customFormat="1" ht="18" customHeight="1" x14ac:dyDescent="0.25">
      <c r="A1" s="359" t="s">
        <v>612</v>
      </c>
      <c r="B1" s="360"/>
      <c r="C1" s="361"/>
    </row>
    <row r="2" spans="1:3" s="78" customFormat="1" ht="18" customHeight="1" x14ac:dyDescent="0.25">
      <c r="A2" s="362" t="s">
        <v>498</v>
      </c>
      <c r="B2" s="363"/>
      <c r="C2" s="364"/>
    </row>
    <row r="3" spans="1:3" s="78" customFormat="1" ht="18" customHeight="1" x14ac:dyDescent="0.25">
      <c r="A3" s="362" t="s">
        <v>613</v>
      </c>
      <c r="B3" s="363"/>
      <c r="C3" s="364"/>
    </row>
    <row r="4" spans="1:3" s="79" customFormat="1" x14ac:dyDescent="0.2">
      <c r="A4" s="365" t="s">
        <v>499</v>
      </c>
      <c r="B4" s="366"/>
      <c r="C4" s="367"/>
    </row>
    <row r="5" spans="1:3" x14ac:dyDescent="0.2">
      <c r="A5" s="80" t="s">
        <v>500</v>
      </c>
      <c r="B5" s="80"/>
      <c r="C5" s="279">
        <v>2626595203.52</v>
      </c>
    </row>
    <row r="6" spans="1:3" x14ac:dyDescent="0.2">
      <c r="B6" s="83"/>
      <c r="C6" s="280"/>
    </row>
    <row r="7" spans="1:3" x14ac:dyDescent="0.2">
      <c r="A7" s="84" t="s">
        <v>501</v>
      </c>
      <c r="B7" s="84"/>
      <c r="C7" s="281">
        <v>116932621.08</v>
      </c>
    </row>
    <row r="8" spans="1:3" x14ac:dyDescent="0.2">
      <c r="A8" s="85" t="s">
        <v>502</v>
      </c>
      <c r="B8" s="86" t="s">
        <v>378</v>
      </c>
      <c r="C8" s="282">
        <v>0</v>
      </c>
    </row>
    <row r="9" spans="1:3" x14ac:dyDescent="0.2">
      <c r="A9" s="87" t="s">
        <v>503</v>
      </c>
      <c r="B9" s="88" t="s">
        <v>504</v>
      </c>
      <c r="C9" s="282">
        <v>0</v>
      </c>
    </row>
    <row r="10" spans="1:3" x14ac:dyDescent="0.2">
      <c r="A10" s="87" t="s">
        <v>505</v>
      </c>
      <c r="B10" s="88" t="s">
        <v>369</v>
      </c>
      <c r="C10" s="282">
        <v>0</v>
      </c>
    </row>
    <row r="11" spans="1:3" x14ac:dyDescent="0.2">
      <c r="A11" s="87" t="s">
        <v>506</v>
      </c>
      <c r="B11" s="88" t="s">
        <v>368</v>
      </c>
      <c r="C11" s="282">
        <v>0</v>
      </c>
    </row>
    <row r="12" spans="1:3" x14ac:dyDescent="0.2">
      <c r="A12" s="87" t="s">
        <v>507</v>
      </c>
      <c r="B12" s="88" t="s">
        <v>362</v>
      </c>
      <c r="C12" s="282">
        <v>0</v>
      </c>
    </row>
    <row r="13" spans="1:3" x14ac:dyDescent="0.2">
      <c r="A13" s="89" t="s">
        <v>508</v>
      </c>
      <c r="B13" s="90" t="s">
        <v>509</v>
      </c>
      <c r="C13" s="282">
        <v>116932621.08</v>
      </c>
    </row>
    <row r="14" spans="1:3" x14ac:dyDescent="0.2">
      <c r="B14" s="91"/>
      <c r="C14" s="283"/>
    </row>
    <row r="15" spans="1:3" x14ac:dyDescent="0.2">
      <c r="A15" s="84" t="s">
        <v>510</v>
      </c>
      <c r="B15" s="83"/>
      <c r="C15" s="281">
        <v>150568884.44999999</v>
      </c>
    </row>
    <row r="16" spans="1:3" x14ac:dyDescent="0.2">
      <c r="A16" s="92">
        <v>3.1</v>
      </c>
      <c r="B16" s="88" t="s">
        <v>511</v>
      </c>
      <c r="C16" s="282">
        <v>0</v>
      </c>
    </row>
    <row r="17" spans="1:3" x14ac:dyDescent="0.2">
      <c r="A17" s="93">
        <v>3.2</v>
      </c>
      <c r="B17" s="88" t="s">
        <v>512</v>
      </c>
      <c r="C17" s="282">
        <v>0</v>
      </c>
    </row>
    <row r="18" spans="1:3" x14ac:dyDescent="0.2">
      <c r="A18" s="93">
        <v>3.3</v>
      </c>
      <c r="B18" s="90" t="s">
        <v>513</v>
      </c>
      <c r="C18" s="284">
        <v>150568884.44999999</v>
      </c>
    </row>
    <row r="19" spans="1:3" x14ac:dyDescent="0.2">
      <c r="B19" s="94"/>
      <c r="C19" s="285"/>
    </row>
    <row r="20" spans="1:3" x14ac:dyDescent="0.2">
      <c r="A20" s="95" t="s">
        <v>514</v>
      </c>
      <c r="B20" s="95"/>
      <c r="C20" s="279">
        <v>2592958940.1500001</v>
      </c>
    </row>
    <row r="21" spans="1:3" x14ac:dyDescent="0.2">
      <c r="C21" s="298"/>
    </row>
    <row r="22" spans="1:3" ht="25.5" customHeight="1" x14ac:dyDescent="0.2">
      <c r="B22" s="379" t="s">
        <v>239</v>
      </c>
      <c r="C22" s="379"/>
    </row>
  </sheetData>
  <mergeCells count="5">
    <mergeCell ref="A1:C1"/>
    <mergeCell ref="A2:C2"/>
    <mergeCell ref="A3:C3"/>
    <mergeCell ref="A4:C4"/>
    <mergeCell ref="B22:C2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zoomScaleNormal="100" zoomScaleSheetLayoutView="100" workbookViewId="0">
      <selection sqref="A1:C1"/>
    </sheetView>
  </sheetViews>
  <sheetFormatPr baseColWidth="10" defaultColWidth="11.42578125" defaultRowHeight="11.25" x14ac:dyDescent="0.2"/>
  <cols>
    <col min="1" max="1" width="3.7109375" style="82" customWidth="1"/>
    <col min="2" max="2" width="62.140625" style="82" customWidth="1"/>
    <col min="3" max="3" width="17.7109375" style="82" customWidth="1"/>
    <col min="4" max="16384" width="11.42578125" style="82"/>
  </cols>
  <sheetData>
    <row r="1" spans="1:3" s="113" customFormat="1" ht="18.95" customHeight="1" x14ac:dyDescent="0.25">
      <c r="A1" s="369" t="s">
        <v>612</v>
      </c>
      <c r="B1" s="370"/>
      <c r="C1" s="371"/>
    </row>
    <row r="2" spans="1:3" s="113" customFormat="1" ht="18.95" customHeight="1" x14ac:dyDescent="0.25">
      <c r="A2" s="372" t="s">
        <v>552</v>
      </c>
      <c r="B2" s="373"/>
      <c r="C2" s="374"/>
    </row>
    <row r="3" spans="1:3" s="113" customFormat="1" ht="18.95" customHeight="1" x14ac:dyDescent="0.25">
      <c r="A3" s="372" t="s">
        <v>613</v>
      </c>
      <c r="B3" s="373"/>
      <c r="C3" s="374"/>
    </row>
    <row r="4" spans="1:3" x14ac:dyDescent="0.2">
      <c r="A4" s="365" t="s">
        <v>499</v>
      </c>
      <c r="B4" s="366"/>
      <c r="C4" s="367"/>
    </row>
    <row r="5" spans="1:3" x14ac:dyDescent="0.2">
      <c r="A5" s="112" t="s">
        <v>551</v>
      </c>
      <c r="B5" s="80"/>
      <c r="C5" s="288">
        <v>2291919686.29</v>
      </c>
    </row>
    <row r="6" spans="1:3" x14ac:dyDescent="0.2">
      <c r="A6" s="99"/>
      <c r="B6" s="83"/>
      <c r="C6" s="280"/>
    </row>
    <row r="7" spans="1:3" x14ac:dyDescent="0.2">
      <c r="A7" s="84" t="s">
        <v>550</v>
      </c>
      <c r="B7" s="111"/>
      <c r="C7" s="281">
        <v>946916019.77999997</v>
      </c>
    </row>
    <row r="8" spans="1:3" x14ac:dyDescent="0.2">
      <c r="A8" s="110">
        <v>2.1</v>
      </c>
      <c r="B8" s="101" t="s">
        <v>347</v>
      </c>
      <c r="C8" s="289">
        <v>0</v>
      </c>
    </row>
    <row r="9" spans="1:3" x14ac:dyDescent="0.2">
      <c r="A9" s="110">
        <v>2.2000000000000002</v>
      </c>
      <c r="B9" s="101" t="s">
        <v>350</v>
      </c>
      <c r="C9" s="289">
        <v>79176794.50999999</v>
      </c>
    </row>
    <row r="10" spans="1:3" x14ac:dyDescent="0.2">
      <c r="A10" s="102">
        <v>2.2999999999999998</v>
      </c>
      <c r="B10" s="104" t="s">
        <v>165</v>
      </c>
      <c r="C10" s="289">
        <v>11637936</v>
      </c>
    </row>
    <row r="11" spans="1:3" x14ac:dyDescent="0.2">
      <c r="A11" s="102">
        <v>2.4</v>
      </c>
      <c r="B11" s="104" t="s">
        <v>166</v>
      </c>
      <c r="C11" s="289">
        <v>0</v>
      </c>
    </row>
    <row r="12" spans="1:3" x14ac:dyDescent="0.2">
      <c r="A12" s="102">
        <v>2.5</v>
      </c>
      <c r="B12" s="104" t="s">
        <v>167</v>
      </c>
      <c r="C12" s="289">
        <v>23230</v>
      </c>
    </row>
    <row r="13" spans="1:3" x14ac:dyDescent="0.2">
      <c r="A13" s="102">
        <v>2.6</v>
      </c>
      <c r="B13" s="104" t="s">
        <v>168</v>
      </c>
      <c r="C13" s="289">
        <v>28331210.050000001</v>
      </c>
    </row>
    <row r="14" spans="1:3" x14ac:dyDescent="0.2">
      <c r="A14" s="102">
        <v>2.7</v>
      </c>
      <c r="B14" s="104" t="s">
        <v>169</v>
      </c>
      <c r="C14" s="289">
        <v>0</v>
      </c>
    </row>
    <row r="15" spans="1:3" x14ac:dyDescent="0.2">
      <c r="A15" s="102">
        <v>2.8</v>
      </c>
      <c r="B15" s="104" t="s">
        <v>170</v>
      </c>
      <c r="C15" s="289">
        <v>54913949.009999998</v>
      </c>
    </row>
    <row r="16" spans="1:3" x14ac:dyDescent="0.2">
      <c r="A16" s="102">
        <v>2.9</v>
      </c>
      <c r="B16" s="104" t="s">
        <v>172</v>
      </c>
      <c r="C16" s="289">
        <v>0</v>
      </c>
    </row>
    <row r="17" spans="1:3" x14ac:dyDescent="0.2">
      <c r="A17" s="102" t="s">
        <v>549</v>
      </c>
      <c r="B17" s="104" t="s">
        <v>548</v>
      </c>
      <c r="C17" s="289">
        <v>65562344.920000002</v>
      </c>
    </row>
    <row r="18" spans="1:3" x14ac:dyDescent="0.2">
      <c r="A18" s="102" t="s">
        <v>547</v>
      </c>
      <c r="B18" s="104" t="s">
        <v>176</v>
      </c>
      <c r="C18" s="289">
        <v>15943899.09</v>
      </c>
    </row>
    <row r="19" spans="1:3" x14ac:dyDescent="0.2">
      <c r="A19" s="102" t="s">
        <v>546</v>
      </c>
      <c r="B19" s="104" t="s">
        <v>545</v>
      </c>
      <c r="C19" s="289">
        <v>649480359.3599999</v>
      </c>
    </row>
    <row r="20" spans="1:3" x14ac:dyDescent="0.2">
      <c r="A20" s="102" t="s">
        <v>544</v>
      </c>
      <c r="B20" s="104" t="s">
        <v>543</v>
      </c>
      <c r="C20" s="289">
        <v>35017230.38000001</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6829066.46</v>
      </c>
    </row>
    <row r="29" spans="1:3" x14ac:dyDescent="0.2">
      <c r="A29" s="109"/>
      <c r="B29" s="108"/>
      <c r="C29" s="292"/>
    </row>
    <row r="30" spans="1:3" x14ac:dyDescent="0.2">
      <c r="A30" s="106" t="s">
        <v>526</v>
      </c>
      <c r="B30" s="105"/>
      <c r="C30" s="293">
        <v>687307211.75000012</v>
      </c>
    </row>
    <row r="31" spans="1:3" x14ac:dyDescent="0.2">
      <c r="A31" s="102" t="s">
        <v>525</v>
      </c>
      <c r="B31" s="104" t="s">
        <v>272</v>
      </c>
      <c r="C31" s="289">
        <v>599836161.72000003</v>
      </c>
    </row>
    <row r="32" spans="1:3" x14ac:dyDescent="0.2">
      <c r="A32" s="102" t="s">
        <v>524</v>
      </c>
      <c r="B32" s="104" t="s">
        <v>263</v>
      </c>
      <c r="C32" s="289">
        <v>0</v>
      </c>
    </row>
    <row r="33" spans="1:3" x14ac:dyDescent="0.2">
      <c r="A33" s="102" t="s">
        <v>523</v>
      </c>
      <c r="B33" s="104" t="s">
        <v>260</v>
      </c>
      <c r="C33" s="289">
        <v>0</v>
      </c>
    </row>
    <row r="34" spans="1:3" x14ac:dyDescent="0.2">
      <c r="A34" s="102" t="s">
        <v>522</v>
      </c>
      <c r="B34" s="104" t="s">
        <v>521</v>
      </c>
      <c r="C34" s="289">
        <v>5128593.2</v>
      </c>
    </row>
    <row r="35" spans="1:3" x14ac:dyDescent="0.2">
      <c r="A35" s="102" t="s">
        <v>520</v>
      </c>
      <c r="B35" s="104" t="s">
        <v>519</v>
      </c>
      <c r="C35" s="289">
        <v>0</v>
      </c>
    </row>
    <row r="36" spans="1:3" x14ac:dyDescent="0.2">
      <c r="A36" s="102" t="s">
        <v>518</v>
      </c>
      <c r="B36" s="104" t="s">
        <v>252</v>
      </c>
      <c r="C36" s="289">
        <v>25453914.379999995</v>
      </c>
    </row>
    <row r="37" spans="1:3" x14ac:dyDescent="0.2">
      <c r="A37" s="102" t="s">
        <v>517</v>
      </c>
      <c r="B37" s="101" t="s">
        <v>516</v>
      </c>
      <c r="C37" s="289">
        <v>56888542.45000001</v>
      </c>
    </row>
    <row r="38" spans="1:3" x14ac:dyDescent="0.2">
      <c r="A38" s="99"/>
      <c r="B38" s="98"/>
      <c r="C38" s="295"/>
    </row>
    <row r="39" spans="1:3" x14ac:dyDescent="0.2">
      <c r="A39" s="96" t="s">
        <v>515</v>
      </c>
      <c r="B39" s="80"/>
      <c r="C39" s="279">
        <v>2032310878.2600002</v>
      </c>
    </row>
    <row r="41" spans="1:3" ht="21.75" customHeight="1" x14ac:dyDescent="0.2">
      <c r="B41" s="379" t="s">
        <v>239</v>
      </c>
      <c r="C41" s="379"/>
    </row>
    <row r="42" spans="1:3" ht="21.75" customHeight="1" x14ac:dyDescent="0.2"/>
  </sheetData>
  <mergeCells count="5">
    <mergeCell ref="A1:C1"/>
    <mergeCell ref="A2:C2"/>
    <mergeCell ref="A3:C3"/>
    <mergeCell ref="A4:C4"/>
    <mergeCell ref="B41:C4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showGridLines="0" zoomScaleNormal="100" zoomScaleSheetLayoutView="100" workbookViewId="0">
      <selection sqref="A1:F1"/>
    </sheetView>
  </sheetViews>
  <sheetFormatPr baseColWidth="10" defaultColWidth="9.140625" defaultRowHeight="11.25" x14ac:dyDescent="0.2"/>
  <cols>
    <col min="1" max="1" width="12.7109375" style="60" customWidth="1"/>
    <col min="2" max="2" width="72.140625" style="60" customWidth="1"/>
    <col min="3"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612</v>
      </c>
      <c r="B1" s="377"/>
      <c r="C1" s="377"/>
      <c r="D1" s="377"/>
      <c r="E1" s="377"/>
      <c r="F1" s="377"/>
      <c r="G1" s="58" t="s">
        <v>97</v>
      </c>
      <c r="H1" s="59">
        <v>2021</v>
      </c>
    </row>
    <row r="2" spans="1:10" ht="18.95" customHeight="1" x14ac:dyDescent="0.2">
      <c r="A2" s="358" t="s">
        <v>601</v>
      </c>
      <c r="B2" s="377"/>
      <c r="C2" s="377"/>
      <c r="D2" s="377"/>
      <c r="E2" s="377"/>
      <c r="F2" s="377"/>
      <c r="G2" s="58" t="s">
        <v>99</v>
      </c>
      <c r="H2" s="59" t="s">
        <v>603</v>
      </c>
    </row>
    <row r="3" spans="1:10" ht="18.95" customHeight="1" x14ac:dyDescent="0.2">
      <c r="A3" s="358" t="s">
        <v>613</v>
      </c>
      <c r="B3" s="377"/>
      <c r="C3" s="377"/>
      <c r="D3" s="377"/>
      <c r="E3" s="377"/>
      <c r="F3" s="377"/>
      <c r="G3" s="58" t="s">
        <v>100</v>
      </c>
      <c r="H3" s="59">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row>
    <row r="9" spans="1:10" s="131" customFormat="1" x14ac:dyDescent="0.2">
      <c r="A9" s="131">
        <v>7110</v>
      </c>
      <c r="B9" s="131" t="s">
        <v>591</v>
      </c>
      <c r="C9" s="287">
        <v>0</v>
      </c>
      <c r="D9" s="287">
        <v>0</v>
      </c>
      <c r="E9" s="287">
        <v>0</v>
      </c>
      <c r="F9" s="287">
        <v>0</v>
      </c>
    </row>
    <row r="10" spans="1:10" s="131" customFormat="1" x14ac:dyDescent="0.2">
      <c r="A10" s="131">
        <v>7120</v>
      </c>
      <c r="B10" s="131" t="s">
        <v>590</v>
      </c>
      <c r="C10" s="287">
        <v>0</v>
      </c>
      <c r="D10" s="287">
        <v>0</v>
      </c>
      <c r="E10" s="287">
        <v>0</v>
      </c>
      <c r="F10" s="287">
        <v>0</v>
      </c>
    </row>
    <row r="11" spans="1:10" s="131" customFormat="1" x14ac:dyDescent="0.2">
      <c r="A11" s="131">
        <v>7130</v>
      </c>
      <c r="B11" s="131" t="s">
        <v>589</v>
      </c>
      <c r="C11" s="287">
        <v>0</v>
      </c>
      <c r="D11" s="287">
        <v>0</v>
      </c>
      <c r="E11" s="287">
        <v>0</v>
      </c>
      <c r="F11" s="287">
        <v>0</v>
      </c>
    </row>
    <row r="12" spans="1:10" s="131" customFormat="1" x14ac:dyDescent="0.2">
      <c r="A12" s="131">
        <v>7140</v>
      </c>
      <c r="B12" s="131" t="s">
        <v>588</v>
      </c>
      <c r="C12" s="287">
        <v>0</v>
      </c>
      <c r="D12" s="287">
        <v>0</v>
      </c>
      <c r="E12" s="287">
        <v>0</v>
      </c>
      <c r="F12" s="287">
        <v>0</v>
      </c>
    </row>
    <row r="13" spans="1:10" s="131" customFormat="1" x14ac:dyDescent="0.2">
      <c r="A13" s="131">
        <v>7150</v>
      </c>
      <c r="B13" s="131" t="s">
        <v>587</v>
      </c>
      <c r="C13" s="287">
        <v>0</v>
      </c>
      <c r="D13" s="287">
        <v>0</v>
      </c>
      <c r="E13" s="287">
        <v>0</v>
      </c>
      <c r="F13" s="287">
        <v>0</v>
      </c>
    </row>
    <row r="14" spans="1:10" s="131" customFormat="1" x14ac:dyDescent="0.2">
      <c r="A14" s="131">
        <v>7160</v>
      </c>
      <c r="B14" s="131" t="s">
        <v>586</v>
      </c>
      <c r="C14" s="287">
        <v>0</v>
      </c>
      <c r="D14" s="287">
        <v>0</v>
      </c>
      <c r="E14" s="287">
        <v>0</v>
      </c>
      <c r="F14" s="287">
        <v>0</v>
      </c>
    </row>
    <row r="15" spans="1:10" s="131" customFormat="1" x14ac:dyDescent="0.2">
      <c r="A15" s="152">
        <v>7171</v>
      </c>
      <c r="B15" s="131" t="s">
        <v>633</v>
      </c>
      <c r="C15" s="287">
        <v>314676768.5</v>
      </c>
      <c r="D15" s="287">
        <v>156030004.87999997</v>
      </c>
      <c r="E15" s="287">
        <v>111092918.67000002</v>
      </c>
      <c r="F15" s="287">
        <v>359613854.71000004</v>
      </c>
    </row>
    <row r="16" spans="1:10" s="131" customFormat="1" x14ac:dyDescent="0.2">
      <c r="A16" s="152">
        <v>7181</v>
      </c>
      <c r="B16" s="131" t="s">
        <v>632</v>
      </c>
      <c r="C16" s="287">
        <v>-314676768.5</v>
      </c>
      <c r="D16" s="287">
        <v>111092918.67000002</v>
      </c>
      <c r="E16" s="287">
        <v>156030004.87999997</v>
      </c>
      <c r="F16" s="287">
        <v>-359613854.71000004</v>
      </c>
    </row>
    <row r="17" spans="1:6" s="131" customFormat="1" x14ac:dyDescent="0.2">
      <c r="A17" s="131">
        <v>7210</v>
      </c>
      <c r="B17" s="131" t="s">
        <v>585</v>
      </c>
      <c r="C17" s="287">
        <v>0</v>
      </c>
      <c r="D17" s="287">
        <v>0</v>
      </c>
      <c r="E17" s="287">
        <v>0</v>
      </c>
      <c r="F17" s="287">
        <v>0</v>
      </c>
    </row>
    <row r="18" spans="1:6" s="131" customFormat="1" x14ac:dyDescent="0.2">
      <c r="A18" s="131">
        <v>7220</v>
      </c>
      <c r="B18" s="131" t="s">
        <v>584</v>
      </c>
      <c r="C18" s="287">
        <v>0</v>
      </c>
      <c r="D18" s="287">
        <v>0</v>
      </c>
      <c r="E18" s="287">
        <v>0</v>
      </c>
      <c r="F18" s="287">
        <v>0</v>
      </c>
    </row>
    <row r="19" spans="1:6" s="131" customFormat="1" x14ac:dyDescent="0.2">
      <c r="A19" s="131">
        <v>7230</v>
      </c>
      <c r="B19" s="131" t="s">
        <v>583</v>
      </c>
      <c r="C19" s="287">
        <v>0</v>
      </c>
      <c r="D19" s="287">
        <v>0</v>
      </c>
      <c r="E19" s="287">
        <v>0</v>
      </c>
      <c r="F19" s="287">
        <v>0</v>
      </c>
    </row>
    <row r="20" spans="1:6" s="131" customFormat="1" x14ac:dyDescent="0.2">
      <c r="A20" s="131">
        <v>7240</v>
      </c>
      <c r="B20" s="131" t="s">
        <v>582</v>
      </c>
      <c r="C20" s="287">
        <v>0</v>
      </c>
      <c r="D20" s="287">
        <v>0</v>
      </c>
      <c r="E20" s="287">
        <v>0</v>
      </c>
      <c r="F20" s="287">
        <v>0</v>
      </c>
    </row>
    <row r="21" spans="1:6" s="131" customFormat="1" x14ac:dyDescent="0.2">
      <c r="A21" s="131">
        <v>7250</v>
      </c>
      <c r="B21" s="131" t="s">
        <v>581</v>
      </c>
      <c r="C21" s="287">
        <v>0</v>
      </c>
      <c r="D21" s="287">
        <v>0</v>
      </c>
      <c r="E21" s="287">
        <v>0</v>
      </c>
      <c r="F21" s="287">
        <v>0</v>
      </c>
    </row>
    <row r="22" spans="1:6" s="131" customFormat="1" x14ac:dyDescent="0.2">
      <c r="A22" s="131">
        <v>7260</v>
      </c>
      <c r="B22" s="131" t="s">
        <v>580</v>
      </c>
      <c r="C22" s="287">
        <v>0</v>
      </c>
      <c r="D22" s="287">
        <v>0</v>
      </c>
      <c r="E22" s="287">
        <v>0</v>
      </c>
      <c r="F22" s="287">
        <v>0</v>
      </c>
    </row>
    <row r="23" spans="1:6" s="131" customFormat="1" x14ac:dyDescent="0.2">
      <c r="A23" s="131">
        <v>7310</v>
      </c>
      <c r="B23" s="131" t="s">
        <v>579</v>
      </c>
      <c r="C23" s="287">
        <v>0</v>
      </c>
      <c r="D23" s="287">
        <v>0</v>
      </c>
      <c r="E23" s="287">
        <v>0</v>
      </c>
      <c r="F23" s="287">
        <v>0</v>
      </c>
    </row>
    <row r="24" spans="1:6" s="131" customFormat="1" x14ac:dyDescent="0.2">
      <c r="A24" s="131">
        <v>7320</v>
      </c>
      <c r="B24" s="131" t="s">
        <v>578</v>
      </c>
      <c r="C24" s="287">
        <v>0</v>
      </c>
      <c r="D24" s="287">
        <v>0</v>
      </c>
      <c r="E24" s="287">
        <v>0</v>
      </c>
      <c r="F24" s="287">
        <v>0</v>
      </c>
    </row>
    <row r="25" spans="1:6" s="131" customFormat="1" x14ac:dyDescent="0.2">
      <c r="A25" s="131">
        <v>7330</v>
      </c>
      <c r="B25" s="131" t="s">
        <v>577</v>
      </c>
      <c r="C25" s="287">
        <v>0</v>
      </c>
      <c r="D25" s="287">
        <v>0</v>
      </c>
      <c r="E25" s="287">
        <v>0</v>
      </c>
      <c r="F25" s="287">
        <v>0</v>
      </c>
    </row>
    <row r="26" spans="1:6" s="131" customFormat="1" x14ac:dyDescent="0.2">
      <c r="A26" s="131">
        <v>7340</v>
      </c>
      <c r="B26" s="131" t="s">
        <v>576</v>
      </c>
      <c r="C26" s="287">
        <v>0</v>
      </c>
      <c r="D26" s="287">
        <v>0</v>
      </c>
      <c r="E26" s="287">
        <v>0</v>
      </c>
      <c r="F26" s="287">
        <v>0</v>
      </c>
    </row>
    <row r="27" spans="1:6" s="131" customFormat="1" x14ac:dyDescent="0.2">
      <c r="A27" s="131">
        <v>7350</v>
      </c>
      <c r="B27" s="131" t="s">
        <v>575</v>
      </c>
      <c r="C27" s="287">
        <v>0</v>
      </c>
      <c r="D27" s="287">
        <v>0</v>
      </c>
      <c r="E27" s="287">
        <v>0</v>
      </c>
      <c r="F27" s="287">
        <v>0</v>
      </c>
    </row>
    <row r="28" spans="1:6" s="131" customFormat="1" x14ac:dyDescent="0.2">
      <c r="A28" s="131">
        <v>7360</v>
      </c>
      <c r="B28" s="131" t="s">
        <v>574</v>
      </c>
      <c r="C28" s="287">
        <v>0</v>
      </c>
      <c r="D28" s="287">
        <v>0</v>
      </c>
      <c r="E28" s="287">
        <v>0</v>
      </c>
      <c r="F28" s="287">
        <v>0</v>
      </c>
    </row>
    <row r="29" spans="1:6" s="131" customFormat="1" x14ac:dyDescent="0.2">
      <c r="A29" s="131">
        <v>7410</v>
      </c>
      <c r="B29" s="131" t="s">
        <v>573</v>
      </c>
      <c r="C29" s="287">
        <v>0</v>
      </c>
      <c r="D29" s="287">
        <v>0</v>
      </c>
      <c r="E29" s="287">
        <v>0</v>
      </c>
      <c r="F29" s="287">
        <v>0</v>
      </c>
    </row>
    <row r="30" spans="1:6" s="131" customFormat="1" x14ac:dyDescent="0.2">
      <c r="A30" s="131">
        <v>7420</v>
      </c>
      <c r="B30" s="131" t="s">
        <v>572</v>
      </c>
      <c r="C30" s="287">
        <v>0</v>
      </c>
      <c r="D30" s="287">
        <v>0</v>
      </c>
      <c r="E30" s="287">
        <v>0</v>
      </c>
      <c r="F30" s="287">
        <v>0</v>
      </c>
    </row>
    <row r="31" spans="1:6" s="131" customFormat="1" x14ac:dyDescent="0.2">
      <c r="A31" s="131">
        <v>7510</v>
      </c>
      <c r="B31" s="131" t="s">
        <v>571</v>
      </c>
      <c r="C31" s="287">
        <v>4026381931.1900001</v>
      </c>
      <c r="D31" s="287">
        <v>1545809742.9100001</v>
      </c>
      <c r="E31" s="287">
        <v>6</v>
      </c>
      <c r="F31" s="287">
        <v>4026381931.1900001</v>
      </c>
    </row>
    <row r="32" spans="1:6" s="131" customFormat="1" x14ac:dyDescent="0.2">
      <c r="A32" s="131">
        <v>7520</v>
      </c>
      <c r="B32" s="131" t="s">
        <v>570</v>
      </c>
      <c r="C32" s="287">
        <v>-4026381931.1900001</v>
      </c>
      <c r="D32" s="287">
        <v>0</v>
      </c>
      <c r="E32" s="287">
        <v>0</v>
      </c>
      <c r="F32" s="287">
        <v>-4026381931.1900001</v>
      </c>
    </row>
    <row r="33" spans="1:6" s="131" customFormat="1" x14ac:dyDescent="0.2">
      <c r="A33" s="131">
        <v>7610</v>
      </c>
      <c r="B33" s="131" t="s">
        <v>569</v>
      </c>
      <c r="C33" s="287">
        <v>0</v>
      </c>
      <c r="D33" s="287">
        <v>0</v>
      </c>
      <c r="E33" s="287">
        <v>0</v>
      </c>
      <c r="F33" s="287">
        <v>0</v>
      </c>
    </row>
    <row r="34" spans="1:6" s="131" customFormat="1" x14ac:dyDescent="0.2">
      <c r="A34" s="131">
        <v>7620</v>
      </c>
      <c r="B34" s="131" t="s">
        <v>568</v>
      </c>
      <c r="C34" s="287">
        <v>0</v>
      </c>
      <c r="D34" s="287">
        <v>0</v>
      </c>
      <c r="E34" s="287">
        <v>0</v>
      </c>
      <c r="F34" s="287">
        <v>0</v>
      </c>
    </row>
    <row r="35" spans="1:6" s="131" customFormat="1" x14ac:dyDescent="0.2">
      <c r="A35" s="131">
        <v>7630</v>
      </c>
      <c r="B35" s="131" t="s">
        <v>567</v>
      </c>
      <c r="C35" s="287">
        <v>0</v>
      </c>
      <c r="D35" s="287">
        <v>0</v>
      </c>
      <c r="E35" s="287">
        <v>0</v>
      </c>
      <c r="F35" s="287">
        <v>0</v>
      </c>
    </row>
    <row r="36" spans="1:6" s="131" customFormat="1" x14ac:dyDescent="0.2">
      <c r="A36" s="131">
        <v>7640</v>
      </c>
      <c r="B36" s="131" t="s">
        <v>566</v>
      </c>
      <c r="C36" s="287">
        <v>0</v>
      </c>
      <c r="D36" s="287">
        <v>0</v>
      </c>
      <c r="E36" s="287">
        <v>0</v>
      </c>
      <c r="F36" s="287">
        <v>0</v>
      </c>
    </row>
    <row r="37" spans="1:6" s="131" customFormat="1" x14ac:dyDescent="0.2">
      <c r="A37" s="152">
        <v>7711</v>
      </c>
      <c r="B37" s="131" t="s">
        <v>631</v>
      </c>
      <c r="C37" s="287">
        <v>120718886.82000002</v>
      </c>
      <c r="D37" s="287">
        <v>4305405.8499999996</v>
      </c>
      <c r="E37" s="287">
        <v>16928590.169999998</v>
      </c>
      <c r="F37" s="287">
        <v>108095702.49999999</v>
      </c>
    </row>
    <row r="38" spans="1:6" s="131" customFormat="1" x14ac:dyDescent="0.2">
      <c r="A38" s="152">
        <v>7721</v>
      </c>
      <c r="B38" s="131" t="s">
        <v>630</v>
      </c>
      <c r="C38" s="287">
        <v>-120718886.82000002</v>
      </c>
      <c r="D38" s="287">
        <v>16928590.169999998</v>
      </c>
      <c r="E38" s="287">
        <v>4305405.8499999996</v>
      </c>
      <c r="F38" s="287">
        <v>-108095702.49999999</v>
      </c>
    </row>
    <row r="39" spans="1:6" s="131" customFormat="1" x14ac:dyDescent="0.2">
      <c r="A39" s="152">
        <v>7741</v>
      </c>
      <c r="B39" s="131" t="s">
        <v>629</v>
      </c>
      <c r="C39" s="287">
        <v>90084528.800000012</v>
      </c>
      <c r="D39" s="287">
        <v>0</v>
      </c>
      <c r="E39" s="287">
        <v>0</v>
      </c>
      <c r="F39" s="287">
        <v>90084528.800000012</v>
      </c>
    </row>
    <row r="40" spans="1:6" s="131" customFormat="1" x14ac:dyDescent="0.2">
      <c r="A40" s="152">
        <v>7751</v>
      </c>
      <c r="B40" s="131" t="s">
        <v>628</v>
      </c>
      <c r="C40" s="287">
        <v>-90084528.800000012</v>
      </c>
      <c r="D40" s="287">
        <v>0</v>
      </c>
      <c r="E40" s="287">
        <v>0</v>
      </c>
      <c r="F40" s="287">
        <v>-90084528.799999997</v>
      </c>
    </row>
    <row r="41" spans="1:6" x14ac:dyDescent="0.2">
      <c r="C41" s="65"/>
      <c r="D41" s="65"/>
      <c r="E41" s="65"/>
      <c r="F41" s="65"/>
    </row>
    <row r="42" spans="1:6" s="70" customFormat="1" x14ac:dyDescent="0.2">
      <c r="A42" s="68">
        <v>8000</v>
      </c>
      <c r="B42" s="70" t="s">
        <v>565</v>
      </c>
    </row>
    <row r="43" spans="1:6" s="131" customFormat="1" x14ac:dyDescent="0.2">
      <c r="A43" s="131">
        <v>8110</v>
      </c>
      <c r="B43" s="131" t="s">
        <v>564</v>
      </c>
      <c r="C43" s="287">
        <v>0</v>
      </c>
      <c r="D43" s="287">
        <v>2367945001.54</v>
      </c>
      <c r="E43" s="287">
        <v>0</v>
      </c>
      <c r="F43" s="287">
        <v>2367945001.54</v>
      </c>
    </row>
    <row r="44" spans="1:6" s="131" customFormat="1" x14ac:dyDescent="0.2">
      <c r="A44" s="131">
        <v>8120</v>
      </c>
      <c r="B44" s="131" t="s">
        <v>563</v>
      </c>
      <c r="C44" s="287">
        <v>0</v>
      </c>
      <c r="D44" s="287">
        <v>1839683612.02</v>
      </c>
      <c r="E44" s="287">
        <v>2367945001.54</v>
      </c>
      <c r="F44" s="287">
        <v>-528261389.51999998</v>
      </c>
    </row>
    <row r="45" spans="1:6" s="131" customFormat="1" x14ac:dyDescent="0.2">
      <c r="A45" s="131">
        <v>8130</v>
      </c>
      <c r="B45" s="131" t="s">
        <v>562</v>
      </c>
      <c r="C45" s="287">
        <v>0</v>
      </c>
      <c r="D45" s="287">
        <v>0</v>
      </c>
      <c r="E45" s="287">
        <v>0</v>
      </c>
      <c r="F45" s="287">
        <v>0</v>
      </c>
    </row>
    <row r="46" spans="1:6" s="131" customFormat="1" x14ac:dyDescent="0.2">
      <c r="A46" s="131">
        <v>8140</v>
      </c>
      <c r="B46" s="131" t="s">
        <v>561</v>
      </c>
      <c r="C46" s="287">
        <v>0</v>
      </c>
      <c r="D46" s="287">
        <v>1379477787.6699996</v>
      </c>
      <c r="E46" s="287">
        <v>1839683612.02</v>
      </c>
      <c r="F46" s="287">
        <v>-460205824.35000002</v>
      </c>
    </row>
    <row r="47" spans="1:6" s="131" customFormat="1" x14ac:dyDescent="0.2">
      <c r="A47" s="131">
        <v>8150</v>
      </c>
      <c r="B47" s="131" t="s">
        <v>560</v>
      </c>
      <c r="C47" s="287">
        <v>0</v>
      </c>
      <c r="D47" s="287">
        <v>0</v>
      </c>
      <c r="E47" s="287">
        <v>1379477787.6699998</v>
      </c>
      <c r="F47" s="287">
        <v>-1379477787.6700001</v>
      </c>
    </row>
    <row r="48" spans="1:6" s="131" customFormat="1" x14ac:dyDescent="0.2">
      <c r="A48" s="131">
        <v>8210</v>
      </c>
      <c r="B48" s="131" t="s">
        <v>559</v>
      </c>
      <c r="C48" s="287">
        <v>0</v>
      </c>
      <c r="D48" s="287">
        <v>0</v>
      </c>
      <c r="E48" s="287">
        <v>2367945001.5400043</v>
      </c>
      <c r="F48" s="287">
        <v>-2367945001.5400043</v>
      </c>
    </row>
    <row r="49" spans="1:6" s="131" customFormat="1" x14ac:dyDescent="0.2">
      <c r="A49" s="131">
        <v>8220</v>
      </c>
      <c r="B49" s="131" t="s">
        <v>558</v>
      </c>
      <c r="C49" s="287">
        <v>0</v>
      </c>
      <c r="D49" s="287">
        <v>4512313585.1900082</v>
      </c>
      <c r="E49" s="287">
        <v>4585307580.0600052</v>
      </c>
      <c r="F49" s="287">
        <v>-72993994.869999781</v>
      </c>
    </row>
    <row r="50" spans="1:6" s="131" customFormat="1" x14ac:dyDescent="0.2">
      <c r="A50" s="131">
        <v>8230</v>
      </c>
      <c r="B50" s="131" t="s">
        <v>557</v>
      </c>
      <c r="C50" s="287">
        <v>0</v>
      </c>
      <c r="D50" s="287">
        <v>1291397470.7199991</v>
      </c>
      <c r="E50" s="287">
        <v>2144368583.6500008</v>
      </c>
      <c r="F50" s="287">
        <v>-852971112.92999911</v>
      </c>
    </row>
    <row r="51" spans="1:6" s="131" customFormat="1" x14ac:dyDescent="0.2">
      <c r="A51" s="131">
        <v>8240</v>
      </c>
      <c r="B51" s="131" t="s">
        <v>556</v>
      </c>
      <c r="C51" s="287">
        <v>0</v>
      </c>
      <c r="D51" s="287">
        <v>3293910109.3399768</v>
      </c>
      <c r="E51" s="287">
        <v>1566914588.6799979</v>
      </c>
      <c r="F51" s="287">
        <v>1726995520.6600025</v>
      </c>
    </row>
    <row r="52" spans="1:6" s="131" customFormat="1" x14ac:dyDescent="0.2">
      <c r="A52" s="131">
        <v>8250</v>
      </c>
      <c r="B52" s="131" t="s">
        <v>555</v>
      </c>
      <c r="C52" s="287">
        <v>0</v>
      </c>
      <c r="D52" s="287">
        <v>1566914588.680001</v>
      </c>
      <c r="E52" s="287">
        <v>1450227498.6700058</v>
      </c>
      <c r="F52" s="287">
        <v>116687090.01000021</v>
      </c>
    </row>
    <row r="53" spans="1:6" s="131" customFormat="1" x14ac:dyDescent="0.2">
      <c r="A53" s="131">
        <v>8260</v>
      </c>
      <c r="B53" s="131" t="s">
        <v>554</v>
      </c>
      <c r="C53" s="287">
        <v>0</v>
      </c>
      <c r="D53" s="287">
        <v>1450227498.6700058</v>
      </c>
      <c r="E53" s="287">
        <v>1447881460.0300074</v>
      </c>
      <c r="F53" s="287">
        <v>2346038.640000002</v>
      </c>
    </row>
    <row r="54" spans="1:6" s="131" customFormat="1" x14ac:dyDescent="0.2">
      <c r="A54" s="131">
        <v>8270</v>
      </c>
      <c r="B54" s="131" t="s">
        <v>553</v>
      </c>
      <c r="C54" s="287">
        <v>0</v>
      </c>
      <c r="D54" s="287">
        <v>1447881460.0300074</v>
      </c>
      <c r="E54" s="287">
        <v>0</v>
      </c>
      <c r="F54" s="287">
        <v>1447881460.0300024</v>
      </c>
    </row>
    <row r="55" spans="1:6" x14ac:dyDescent="0.2">
      <c r="A55" s="114"/>
    </row>
    <row r="56" spans="1:6" x14ac:dyDescent="0.2">
      <c r="A56" s="114"/>
      <c r="B56" s="41"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paperSize="9" scale="65"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4"/>
  <sheetViews>
    <sheetView showGridLines="0" zoomScaleNormal="100" zoomScaleSheetLayoutView="100" workbookViewId="0">
      <selection activeCell="C28" sqref="C28"/>
    </sheetView>
  </sheetViews>
  <sheetFormatPr baseColWidth="10" defaultColWidth="9.140625" defaultRowHeight="11.25" x14ac:dyDescent="0.2"/>
  <cols>
    <col min="1" max="1" width="10" style="41" customWidth="1"/>
    <col min="2" max="2" width="64.5703125" style="41" bestFit="1" customWidth="1"/>
    <col min="3" max="3" width="27.5703125" style="41" customWidth="1"/>
    <col min="4" max="4" width="19.140625" style="41" customWidth="1"/>
    <col min="5" max="5" width="24.5703125" style="41" customWidth="1"/>
    <col min="6" max="6" width="22.7109375" style="41" customWidth="1"/>
    <col min="7" max="8" width="16.7109375" style="41" customWidth="1"/>
    <col min="9" max="16384" width="9.140625" style="41"/>
  </cols>
  <sheetData>
    <row r="1" spans="1:8" s="38" customFormat="1" ht="18.95" customHeight="1" x14ac:dyDescent="0.25">
      <c r="A1" s="356" t="s">
        <v>635</v>
      </c>
      <c r="B1" s="357"/>
      <c r="C1" s="357"/>
      <c r="D1" s="357"/>
      <c r="E1" s="357"/>
      <c r="F1" s="357"/>
      <c r="G1" s="36" t="s">
        <v>97</v>
      </c>
      <c r="H1" s="59">
        <v>2021</v>
      </c>
    </row>
    <row r="2" spans="1:8" s="38" customFormat="1" ht="18.95" customHeight="1" x14ac:dyDescent="0.25">
      <c r="A2" s="356" t="s">
        <v>98</v>
      </c>
      <c r="B2" s="357"/>
      <c r="C2" s="357"/>
      <c r="D2" s="357"/>
      <c r="E2" s="357"/>
      <c r="F2" s="357"/>
      <c r="G2" s="36" t="s">
        <v>99</v>
      </c>
      <c r="H2" s="59" t="s">
        <v>603</v>
      </c>
    </row>
    <row r="3" spans="1:8" s="38" customFormat="1" ht="18.95" customHeight="1" x14ac:dyDescent="0.25">
      <c r="A3" s="356" t="s">
        <v>606</v>
      </c>
      <c r="B3" s="357"/>
      <c r="C3" s="357"/>
      <c r="D3" s="357"/>
      <c r="E3" s="357"/>
      <c r="F3" s="357"/>
      <c r="G3" s="36" t="s">
        <v>100</v>
      </c>
      <c r="H3" s="59">
        <v>4</v>
      </c>
    </row>
    <row r="4" spans="1:8" x14ac:dyDescent="0.2">
      <c r="A4" s="39" t="s">
        <v>101</v>
      </c>
      <c r="B4" s="40"/>
      <c r="C4" s="40"/>
      <c r="D4" s="40"/>
      <c r="E4" s="40"/>
      <c r="F4" s="40"/>
      <c r="G4" s="40"/>
      <c r="H4" s="40"/>
    </row>
    <row r="6" spans="1:8" x14ac:dyDescent="0.2">
      <c r="A6" s="40" t="s">
        <v>102</v>
      </c>
      <c r="B6" s="40"/>
      <c r="C6" s="40"/>
      <c r="D6" s="40"/>
      <c r="E6" s="40"/>
      <c r="F6" s="40"/>
      <c r="G6" s="40"/>
      <c r="H6" s="40"/>
    </row>
    <row r="7" spans="1:8" x14ac:dyDescent="0.2">
      <c r="A7" s="42" t="s">
        <v>103</v>
      </c>
      <c r="B7" s="42" t="s">
        <v>104</v>
      </c>
      <c r="C7" s="42" t="s">
        <v>105</v>
      </c>
      <c r="D7" s="42" t="s">
        <v>106</v>
      </c>
      <c r="E7" s="42"/>
      <c r="F7" s="42"/>
      <c r="G7" s="42"/>
      <c r="H7" s="42"/>
    </row>
    <row r="8" spans="1:8" x14ac:dyDescent="0.2">
      <c r="A8" s="43">
        <v>1114</v>
      </c>
      <c r="B8" s="41" t="s">
        <v>107</v>
      </c>
      <c r="C8" s="165">
        <v>0</v>
      </c>
    </row>
    <row r="9" spans="1:8" x14ac:dyDescent="0.2">
      <c r="A9" s="43">
        <v>1115</v>
      </c>
      <c r="B9" s="41" t="s">
        <v>108</v>
      </c>
      <c r="C9" s="165">
        <v>0</v>
      </c>
    </row>
    <row r="10" spans="1:8" x14ac:dyDescent="0.2">
      <c r="A10" s="43">
        <v>1121</v>
      </c>
      <c r="B10" s="41" t="s">
        <v>109</v>
      </c>
      <c r="C10" s="165">
        <v>0</v>
      </c>
    </row>
    <row r="11" spans="1:8" x14ac:dyDescent="0.2">
      <c r="A11" s="43">
        <v>1211</v>
      </c>
      <c r="B11" s="41" t="s">
        <v>110</v>
      </c>
      <c r="C11" s="165">
        <v>0</v>
      </c>
    </row>
    <row r="13" spans="1:8" x14ac:dyDescent="0.2">
      <c r="A13" s="40" t="s">
        <v>111</v>
      </c>
      <c r="B13" s="40"/>
      <c r="C13" s="40"/>
      <c r="D13" s="40"/>
      <c r="E13" s="40"/>
      <c r="F13" s="40"/>
      <c r="G13" s="40"/>
      <c r="H13" s="40"/>
    </row>
    <row r="14" spans="1:8" x14ac:dyDescent="0.2">
      <c r="A14" s="42" t="s">
        <v>103</v>
      </c>
      <c r="B14" s="42" t="s">
        <v>104</v>
      </c>
      <c r="C14" s="42" t="s">
        <v>105</v>
      </c>
      <c r="D14" s="42">
        <v>2020</v>
      </c>
      <c r="E14" s="42">
        <v>2019</v>
      </c>
      <c r="F14" s="42">
        <v>2018</v>
      </c>
      <c r="G14" s="42">
        <v>2017</v>
      </c>
      <c r="H14" s="42" t="s">
        <v>112</v>
      </c>
    </row>
    <row r="15" spans="1:8" x14ac:dyDescent="0.2">
      <c r="A15" s="43">
        <v>1122</v>
      </c>
      <c r="B15" s="41" t="s">
        <v>113</v>
      </c>
      <c r="C15" s="165">
        <v>-0.28000000000000003</v>
      </c>
      <c r="D15" s="165">
        <v>-0.28000000000000003</v>
      </c>
      <c r="E15" s="165">
        <v>-0.28000000000000003</v>
      </c>
      <c r="F15" s="165">
        <v>-0.28000000000000003</v>
      </c>
      <c r="G15" s="165">
        <v>-0.02</v>
      </c>
      <c r="H15" s="165"/>
    </row>
    <row r="16" spans="1:8" x14ac:dyDescent="0.2">
      <c r="A16" s="43">
        <v>1124</v>
      </c>
      <c r="B16" s="41" t="s">
        <v>114</v>
      </c>
      <c r="C16" s="165">
        <v>0</v>
      </c>
      <c r="D16" s="165">
        <v>0</v>
      </c>
      <c r="E16" s="165">
        <v>0</v>
      </c>
      <c r="F16" s="165">
        <v>0</v>
      </c>
      <c r="G16" s="165">
        <v>0</v>
      </c>
      <c r="H16" s="165"/>
    </row>
    <row r="18" spans="1:8" x14ac:dyDescent="0.2">
      <c r="A18" s="40" t="s">
        <v>115</v>
      </c>
      <c r="B18" s="40"/>
      <c r="C18" s="40"/>
      <c r="D18" s="40"/>
      <c r="E18" s="40"/>
      <c r="F18" s="40"/>
      <c r="G18" s="40"/>
      <c r="H18" s="40"/>
    </row>
    <row r="19" spans="1:8" x14ac:dyDescent="0.2">
      <c r="A19" s="42" t="s">
        <v>103</v>
      </c>
      <c r="B19" s="42" t="s">
        <v>104</v>
      </c>
      <c r="C19" s="42" t="s">
        <v>105</v>
      </c>
      <c r="D19" s="42" t="s">
        <v>116</v>
      </c>
      <c r="E19" s="42" t="s">
        <v>117</v>
      </c>
      <c r="F19" s="42" t="s">
        <v>118</v>
      </c>
      <c r="G19" s="42" t="s">
        <v>119</v>
      </c>
      <c r="H19" s="42" t="s">
        <v>120</v>
      </c>
    </row>
    <row r="20" spans="1:8" x14ac:dyDescent="0.2">
      <c r="A20" s="43">
        <v>1123</v>
      </c>
      <c r="B20" s="41" t="s">
        <v>121</v>
      </c>
      <c r="C20" s="165">
        <v>0</v>
      </c>
      <c r="D20" s="165">
        <v>0</v>
      </c>
      <c r="E20" s="165">
        <v>0</v>
      </c>
      <c r="F20" s="165">
        <v>0</v>
      </c>
      <c r="G20" s="165">
        <v>0</v>
      </c>
      <c r="H20" s="165"/>
    </row>
    <row r="21" spans="1:8" x14ac:dyDescent="0.2">
      <c r="A21" s="43">
        <v>1125</v>
      </c>
      <c r="B21" s="41" t="s">
        <v>122</v>
      </c>
      <c r="C21" s="165">
        <v>0</v>
      </c>
      <c r="D21" s="165">
        <v>0</v>
      </c>
      <c r="E21" s="165">
        <v>0</v>
      </c>
      <c r="F21" s="165">
        <v>0</v>
      </c>
      <c r="G21" s="165">
        <v>0</v>
      </c>
      <c r="H21" s="165"/>
    </row>
    <row r="22" spans="1:8" x14ac:dyDescent="0.2">
      <c r="A22" s="45">
        <v>1126</v>
      </c>
      <c r="B22" s="46" t="s">
        <v>123</v>
      </c>
      <c r="C22" s="165">
        <v>0</v>
      </c>
      <c r="D22" s="165">
        <v>0</v>
      </c>
      <c r="E22" s="165">
        <v>0</v>
      </c>
      <c r="F22" s="165">
        <v>0</v>
      </c>
      <c r="G22" s="165">
        <v>0</v>
      </c>
      <c r="H22" s="165"/>
    </row>
    <row r="23" spans="1:8" x14ac:dyDescent="0.2">
      <c r="A23" s="45">
        <v>1129</v>
      </c>
      <c r="B23" s="46" t="s">
        <v>124</v>
      </c>
      <c r="C23" s="165">
        <v>0</v>
      </c>
      <c r="D23" s="165">
        <v>0</v>
      </c>
      <c r="E23" s="165">
        <v>0</v>
      </c>
      <c r="F23" s="165">
        <v>0</v>
      </c>
      <c r="G23" s="165">
        <v>0</v>
      </c>
      <c r="H23" s="165"/>
    </row>
    <row r="24" spans="1:8" x14ac:dyDescent="0.2">
      <c r="A24" s="43">
        <v>1131</v>
      </c>
      <c r="B24" s="41" t="s">
        <v>125</v>
      </c>
      <c r="C24" s="165">
        <v>0</v>
      </c>
      <c r="D24" s="165">
        <v>0</v>
      </c>
      <c r="E24" s="165">
        <v>0</v>
      </c>
      <c r="F24" s="165">
        <v>0</v>
      </c>
      <c r="G24" s="165">
        <v>0</v>
      </c>
      <c r="H24" s="165"/>
    </row>
    <row r="25" spans="1:8" x14ac:dyDescent="0.2">
      <c r="A25" s="43">
        <v>1132</v>
      </c>
      <c r="B25" s="41" t="s">
        <v>126</v>
      </c>
      <c r="C25" s="165">
        <v>0</v>
      </c>
      <c r="D25" s="165">
        <v>0</v>
      </c>
      <c r="E25" s="165">
        <v>0</v>
      </c>
      <c r="F25" s="165">
        <v>0</v>
      </c>
      <c r="G25" s="165">
        <v>0</v>
      </c>
      <c r="H25" s="165"/>
    </row>
    <row r="26" spans="1:8" x14ac:dyDescent="0.2">
      <c r="A26" s="43">
        <v>1133</v>
      </c>
      <c r="B26" s="41" t="s">
        <v>127</v>
      </c>
      <c r="C26" s="165">
        <v>0</v>
      </c>
      <c r="D26" s="165">
        <v>0</v>
      </c>
      <c r="E26" s="165">
        <v>0</v>
      </c>
      <c r="F26" s="165">
        <v>0</v>
      </c>
      <c r="G26" s="165">
        <v>0</v>
      </c>
      <c r="H26" s="165"/>
    </row>
    <row r="27" spans="1:8" x14ac:dyDescent="0.2">
      <c r="A27" s="43">
        <v>1134</v>
      </c>
      <c r="B27" s="41" t="s">
        <v>128</v>
      </c>
      <c r="C27" s="165">
        <v>0</v>
      </c>
      <c r="D27" s="165">
        <v>0</v>
      </c>
      <c r="E27" s="165">
        <v>0</v>
      </c>
      <c r="F27" s="165">
        <v>0</v>
      </c>
      <c r="G27" s="165">
        <v>0</v>
      </c>
      <c r="H27" s="165"/>
    </row>
    <row r="28" spans="1:8" x14ac:dyDescent="0.2">
      <c r="A28" s="43">
        <v>1139</v>
      </c>
      <c r="B28" s="41" t="s">
        <v>129</v>
      </c>
      <c r="C28" s="165">
        <v>0</v>
      </c>
      <c r="D28" s="165">
        <v>0</v>
      </c>
      <c r="E28" s="165">
        <v>0</v>
      </c>
      <c r="F28" s="165">
        <v>0</v>
      </c>
      <c r="G28" s="165">
        <v>0</v>
      </c>
      <c r="H28" s="165"/>
    </row>
    <row r="30" spans="1:8" x14ac:dyDescent="0.2">
      <c r="A30" s="40" t="s">
        <v>130</v>
      </c>
      <c r="B30" s="40"/>
      <c r="C30" s="40"/>
      <c r="D30" s="40"/>
      <c r="E30" s="40"/>
      <c r="F30" s="40"/>
      <c r="G30" s="40"/>
      <c r="H30" s="40"/>
    </row>
    <row r="31" spans="1:8" x14ac:dyDescent="0.2">
      <c r="A31" s="42" t="s">
        <v>103</v>
      </c>
      <c r="B31" s="42" t="s">
        <v>104</v>
      </c>
      <c r="C31" s="42" t="s">
        <v>105</v>
      </c>
      <c r="D31" s="42" t="s">
        <v>131</v>
      </c>
      <c r="E31" s="42" t="s">
        <v>132</v>
      </c>
      <c r="F31" s="42" t="s">
        <v>133</v>
      </c>
      <c r="G31" s="42" t="s">
        <v>134</v>
      </c>
      <c r="H31" s="42"/>
    </row>
    <row r="32" spans="1:8" x14ac:dyDescent="0.2">
      <c r="A32" s="43">
        <v>1140</v>
      </c>
      <c r="B32" s="41" t="s">
        <v>135</v>
      </c>
      <c r="C32" s="165">
        <v>0</v>
      </c>
    </row>
    <row r="33" spans="1:8" x14ac:dyDescent="0.2">
      <c r="A33" s="43">
        <v>1141</v>
      </c>
      <c r="B33" s="41" t="s">
        <v>136</v>
      </c>
      <c r="C33" s="165">
        <v>0</v>
      </c>
    </row>
    <row r="34" spans="1:8" x14ac:dyDescent="0.2">
      <c r="A34" s="43">
        <v>1142</v>
      </c>
      <c r="B34" s="41" t="s">
        <v>137</v>
      </c>
      <c r="C34" s="165">
        <v>0</v>
      </c>
    </row>
    <row r="35" spans="1:8" x14ac:dyDescent="0.2">
      <c r="A35" s="43">
        <v>1143</v>
      </c>
      <c r="B35" s="41" t="s">
        <v>138</v>
      </c>
      <c r="C35" s="165">
        <v>0</v>
      </c>
    </row>
    <row r="36" spans="1:8" x14ac:dyDescent="0.2">
      <c r="A36" s="43">
        <v>1144</v>
      </c>
      <c r="B36" s="41" t="s">
        <v>139</v>
      </c>
      <c r="C36" s="165">
        <v>0</v>
      </c>
    </row>
    <row r="37" spans="1:8" x14ac:dyDescent="0.2">
      <c r="A37" s="43">
        <v>1145</v>
      </c>
      <c r="B37" s="41" t="s">
        <v>140</v>
      </c>
      <c r="C37" s="165">
        <v>0</v>
      </c>
    </row>
    <row r="39" spans="1:8" x14ac:dyDescent="0.2">
      <c r="A39" s="40" t="s">
        <v>141</v>
      </c>
      <c r="B39" s="40"/>
      <c r="C39" s="40"/>
      <c r="D39" s="40"/>
      <c r="E39" s="40"/>
      <c r="F39" s="40"/>
      <c r="G39" s="40"/>
      <c r="H39" s="40"/>
    </row>
    <row r="40" spans="1:8" x14ac:dyDescent="0.2">
      <c r="A40" s="42" t="s">
        <v>103</v>
      </c>
      <c r="B40" s="42" t="s">
        <v>104</v>
      </c>
      <c r="C40" s="42" t="s">
        <v>105</v>
      </c>
      <c r="D40" s="42" t="s">
        <v>142</v>
      </c>
      <c r="E40" s="42" t="s">
        <v>143</v>
      </c>
      <c r="F40" s="42" t="s">
        <v>144</v>
      </c>
      <c r="G40" s="42"/>
      <c r="H40" s="42"/>
    </row>
    <row r="41" spans="1:8" x14ac:dyDescent="0.2">
      <c r="A41" s="43">
        <v>1150</v>
      </c>
      <c r="B41" s="41" t="s">
        <v>145</v>
      </c>
      <c r="C41" s="165">
        <v>0</v>
      </c>
    </row>
    <row r="42" spans="1:8" x14ac:dyDescent="0.2">
      <c r="A42" s="43">
        <v>1151</v>
      </c>
      <c r="B42" s="41" t="s">
        <v>146</v>
      </c>
      <c r="C42" s="165">
        <v>0</v>
      </c>
    </row>
    <row r="44" spans="1:8" x14ac:dyDescent="0.2">
      <c r="A44" s="40" t="s">
        <v>147</v>
      </c>
      <c r="B44" s="40"/>
      <c r="C44" s="40"/>
      <c r="D44" s="40"/>
      <c r="E44" s="40"/>
      <c r="F44" s="40"/>
      <c r="G44" s="40"/>
      <c r="H44" s="40"/>
    </row>
    <row r="45" spans="1:8" x14ac:dyDescent="0.2">
      <c r="A45" s="42" t="s">
        <v>103</v>
      </c>
      <c r="B45" s="42" t="s">
        <v>104</v>
      </c>
      <c r="C45" s="42" t="s">
        <v>105</v>
      </c>
      <c r="D45" s="42" t="s">
        <v>106</v>
      </c>
      <c r="E45" s="42" t="s">
        <v>120</v>
      </c>
      <c r="F45" s="42"/>
      <c r="G45" s="42"/>
      <c r="H45" s="42"/>
    </row>
    <row r="46" spans="1:8" x14ac:dyDescent="0.2">
      <c r="A46" s="43">
        <v>1213</v>
      </c>
      <c r="B46" s="41" t="s">
        <v>148</v>
      </c>
      <c r="C46" s="165">
        <v>0</v>
      </c>
    </row>
    <row r="48" spans="1:8" x14ac:dyDescent="0.2">
      <c r="A48" s="40" t="s">
        <v>149</v>
      </c>
      <c r="B48" s="40"/>
      <c r="C48" s="40"/>
      <c r="D48" s="40"/>
      <c r="E48" s="40"/>
      <c r="F48" s="40"/>
      <c r="G48" s="40"/>
      <c r="H48" s="40"/>
    </row>
    <row r="49" spans="1:8" x14ac:dyDescent="0.2">
      <c r="A49" s="42" t="s">
        <v>103</v>
      </c>
      <c r="B49" s="42" t="s">
        <v>104</v>
      </c>
      <c r="C49" s="42" t="s">
        <v>105</v>
      </c>
      <c r="D49" s="42"/>
      <c r="E49" s="42"/>
      <c r="F49" s="42"/>
      <c r="G49" s="42"/>
      <c r="H49" s="42"/>
    </row>
    <row r="50" spans="1:8" x14ac:dyDescent="0.2">
      <c r="A50" s="43">
        <v>1214</v>
      </c>
      <c r="B50" s="41" t="s">
        <v>150</v>
      </c>
      <c r="C50" s="165">
        <v>0</v>
      </c>
    </row>
    <row r="52" spans="1:8" x14ac:dyDescent="0.2">
      <c r="A52" s="40" t="s">
        <v>151</v>
      </c>
      <c r="B52" s="40"/>
      <c r="C52" s="40"/>
      <c r="D52" s="40"/>
      <c r="E52" s="40"/>
      <c r="F52" s="40"/>
      <c r="G52" s="40"/>
      <c r="H52" s="40"/>
    </row>
    <row r="53" spans="1:8" x14ac:dyDescent="0.2">
      <c r="A53" s="42" t="s">
        <v>103</v>
      </c>
      <c r="B53" s="42" t="s">
        <v>104</v>
      </c>
      <c r="C53" s="42" t="s">
        <v>105</v>
      </c>
      <c r="D53" s="42" t="s">
        <v>152</v>
      </c>
      <c r="E53" s="42" t="s">
        <v>153</v>
      </c>
      <c r="F53" s="42" t="s">
        <v>142</v>
      </c>
      <c r="G53" s="42" t="s">
        <v>154</v>
      </c>
      <c r="H53" s="42" t="s">
        <v>155</v>
      </c>
    </row>
    <row r="54" spans="1:8" x14ac:dyDescent="0.2">
      <c r="A54" s="43">
        <v>1230</v>
      </c>
      <c r="B54" s="41" t="s">
        <v>156</v>
      </c>
      <c r="C54" s="233">
        <v>24764626.140000001</v>
      </c>
      <c r="D54" s="233">
        <v>666635.04</v>
      </c>
      <c r="E54" s="233">
        <v>4334556.82</v>
      </c>
    </row>
    <row r="55" spans="1:8" x14ac:dyDescent="0.2">
      <c r="A55" s="43">
        <v>1231</v>
      </c>
      <c r="B55" s="41" t="s">
        <v>157</v>
      </c>
      <c r="C55" s="234">
        <v>4563565</v>
      </c>
      <c r="D55" s="234">
        <v>0</v>
      </c>
      <c r="E55" s="234">
        <v>0</v>
      </c>
    </row>
    <row r="56" spans="1:8" x14ac:dyDescent="0.2">
      <c r="A56" s="43">
        <v>1232</v>
      </c>
      <c r="B56" s="41" t="s">
        <v>158</v>
      </c>
      <c r="C56" s="234">
        <v>0</v>
      </c>
      <c r="D56" s="234">
        <v>0</v>
      </c>
      <c r="E56" s="234">
        <v>0</v>
      </c>
    </row>
    <row r="57" spans="1:8" x14ac:dyDescent="0.2">
      <c r="A57" s="43">
        <v>1233</v>
      </c>
      <c r="B57" s="41" t="s">
        <v>159</v>
      </c>
      <c r="C57" s="234">
        <v>20201061.140000001</v>
      </c>
      <c r="D57" s="234">
        <v>666635.04</v>
      </c>
      <c r="E57" s="234">
        <v>4334556.82</v>
      </c>
      <c r="F57" s="41" t="s">
        <v>634</v>
      </c>
      <c r="G57" s="41">
        <v>0.03</v>
      </c>
      <c r="H57" s="44"/>
    </row>
    <row r="58" spans="1:8" x14ac:dyDescent="0.2">
      <c r="A58" s="43">
        <v>1234</v>
      </c>
      <c r="B58" s="41" t="s">
        <v>160</v>
      </c>
      <c r="C58" s="234">
        <v>0</v>
      </c>
      <c r="D58" s="234">
        <v>0</v>
      </c>
      <c r="E58" s="234">
        <v>0</v>
      </c>
    </row>
    <row r="59" spans="1:8" x14ac:dyDescent="0.2">
      <c r="A59" s="43">
        <v>1235</v>
      </c>
      <c r="B59" s="41" t="s">
        <v>161</v>
      </c>
      <c r="C59" s="234">
        <v>0</v>
      </c>
      <c r="D59" s="234">
        <v>0</v>
      </c>
      <c r="E59" s="234">
        <v>0</v>
      </c>
    </row>
    <row r="60" spans="1:8" x14ac:dyDescent="0.2">
      <c r="A60" s="43">
        <v>1236</v>
      </c>
      <c r="B60" s="41" t="s">
        <v>162</v>
      </c>
      <c r="C60" s="234">
        <v>0</v>
      </c>
      <c r="D60" s="234">
        <v>0</v>
      </c>
      <c r="E60" s="234">
        <v>0</v>
      </c>
    </row>
    <row r="61" spans="1:8" x14ac:dyDescent="0.2">
      <c r="A61" s="43">
        <v>1239</v>
      </c>
      <c r="B61" s="41" t="s">
        <v>163</v>
      </c>
      <c r="C61" s="234">
        <v>0</v>
      </c>
      <c r="D61" s="234">
        <v>0</v>
      </c>
      <c r="E61" s="234">
        <v>0</v>
      </c>
    </row>
    <row r="62" spans="1:8" x14ac:dyDescent="0.2">
      <c r="A62" s="43">
        <v>1240</v>
      </c>
      <c r="B62" s="41" t="s">
        <v>164</v>
      </c>
      <c r="C62" s="234">
        <v>3909991.0100000002</v>
      </c>
      <c r="D62" s="234">
        <v>210626.9</v>
      </c>
      <c r="E62" s="287">
        <v>3008007.6</v>
      </c>
      <c r="F62" s="153"/>
      <c r="H62" s="44"/>
    </row>
    <row r="63" spans="1:8" x14ac:dyDescent="0.2">
      <c r="A63" s="43">
        <v>1241</v>
      </c>
      <c r="B63" s="41" t="s">
        <v>165</v>
      </c>
      <c r="C63" s="234">
        <v>2694378.74</v>
      </c>
      <c r="D63" s="234">
        <v>210626.9</v>
      </c>
      <c r="E63" s="287">
        <v>1792395.3283333336</v>
      </c>
      <c r="F63" s="41" t="s">
        <v>634</v>
      </c>
      <c r="G63" s="41">
        <v>0.1</v>
      </c>
      <c r="H63" s="44"/>
    </row>
    <row r="64" spans="1:8" x14ac:dyDescent="0.2">
      <c r="A64" s="43">
        <v>1242</v>
      </c>
      <c r="B64" s="41" t="s">
        <v>166</v>
      </c>
      <c r="C64" s="234">
        <v>751218.27</v>
      </c>
      <c r="D64" s="234">
        <v>0</v>
      </c>
      <c r="E64" s="234">
        <v>751218.27166666661</v>
      </c>
      <c r="F64" s="41" t="s">
        <v>634</v>
      </c>
      <c r="G64" s="41">
        <v>0.2</v>
      </c>
    </row>
    <row r="65" spans="1:8" x14ac:dyDescent="0.2">
      <c r="A65" s="43">
        <v>1243</v>
      </c>
      <c r="B65" s="41" t="s">
        <v>167</v>
      </c>
      <c r="C65" s="234">
        <v>0</v>
      </c>
      <c r="D65" s="234">
        <v>0</v>
      </c>
      <c r="E65" s="234">
        <v>0</v>
      </c>
    </row>
    <row r="66" spans="1:8" x14ac:dyDescent="0.2">
      <c r="A66" s="43">
        <v>1244</v>
      </c>
      <c r="B66" s="41" t="s">
        <v>168</v>
      </c>
      <c r="C66" s="234">
        <v>464394</v>
      </c>
      <c r="D66" s="234">
        <v>0</v>
      </c>
      <c r="E66" s="234">
        <v>464393.99999999994</v>
      </c>
      <c r="F66" s="41" t="s">
        <v>634</v>
      </c>
      <c r="G66" s="41">
        <v>0.2</v>
      </c>
    </row>
    <row r="67" spans="1:8" x14ac:dyDescent="0.2">
      <c r="A67" s="43">
        <v>1245</v>
      </c>
      <c r="B67" s="41" t="s">
        <v>169</v>
      </c>
      <c r="C67" s="234">
        <v>0</v>
      </c>
      <c r="D67" s="234">
        <v>0</v>
      </c>
      <c r="E67" s="234">
        <v>0</v>
      </c>
    </row>
    <row r="68" spans="1:8" x14ac:dyDescent="0.2">
      <c r="A68" s="43">
        <v>1246</v>
      </c>
      <c r="B68" s="41" t="s">
        <v>170</v>
      </c>
      <c r="C68" s="234">
        <v>0</v>
      </c>
      <c r="D68" s="234">
        <v>0</v>
      </c>
      <c r="E68" s="234">
        <v>0</v>
      </c>
      <c r="F68" s="41" t="s">
        <v>634</v>
      </c>
      <c r="G68" s="41">
        <v>0.1</v>
      </c>
    </row>
    <row r="69" spans="1:8" x14ac:dyDescent="0.2">
      <c r="A69" s="43">
        <v>1247</v>
      </c>
      <c r="B69" s="41" t="s">
        <v>171</v>
      </c>
      <c r="C69" s="234">
        <v>0</v>
      </c>
      <c r="D69" s="234">
        <v>0</v>
      </c>
      <c r="E69" s="234">
        <v>0</v>
      </c>
    </row>
    <row r="70" spans="1:8" x14ac:dyDescent="0.2">
      <c r="A70" s="43">
        <v>1248</v>
      </c>
      <c r="B70" s="41" t="s">
        <v>172</v>
      </c>
      <c r="C70" s="234">
        <v>0</v>
      </c>
      <c r="D70" s="234">
        <v>0</v>
      </c>
      <c r="E70" s="234">
        <v>0</v>
      </c>
    </row>
    <row r="72" spans="1:8" x14ac:dyDescent="0.2">
      <c r="A72" s="40" t="s">
        <v>173</v>
      </c>
      <c r="B72" s="40"/>
      <c r="C72" s="40"/>
      <c r="D72" s="40"/>
      <c r="E72" s="40"/>
      <c r="F72" s="40"/>
      <c r="G72" s="40"/>
      <c r="H72" s="40"/>
    </row>
    <row r="73" spans="1:8" x14ac:dyDescent="0.2">
      <c r="A73" s="42" t="s">
        <v>103</v>
      </c>
      <c r="B73" s="42" t="s">
        <v>104</v>
      </c>
      <c r="C73" s="42" t="s">
        <v>105</v>
      </c>
      <c r="D73" s="42" t="s">
        <v>174</v>
      </c>
      <c r="E73" s="42" t="s">
        <v>175</v>
      </c>
      <c r="F73" s="42" t="s">
        <v>142</v>
      </c>
      <c r="G73" s="42" t="s">
        <v>154</v>
      </c>
      <c r="H73" s="42" t="s">
        <v>155</v>
      </c>
    </row>
    <row r="74" spans="1:8" x14ac:dyDescent="0.2">
      <c r="A74" s="43">
        <v>1250</v>
      </c>
      <c r="B74" s="41" t="s">
        <v>176</v>
      </c>
      <c r="C74" s="234">
        <v>28570.799999999999</v>
      </c>
      <c r="D74" s="234">
        <v>3320.16</v>
      </c>
      <c r="E74" s="234">
        <v>27537.59</v>
      </c>
      <c r="F74" s="41" t="s">
        <v>634</v>
      </c>
      <c r="G74" s="41">
        <v>0.33329999999999999</v>
      </c>
    </row>
    <row r="75" spans="1:8" x14ac:dyDescent="0.2">
      <c r="A75" s="43">
        <v>1251</v>
      </c>
      <c r="B75" s="41" t="s">
        <v>177</v>
      </c>
      <c r="C75" s="234">
        <v>28570.799999999999</v>
      </c>
      <c r="D75" s="234">
        <v>3320.16</v>
      </c>
      <c r="E75" s="234">
        <v>27537.59</v>
      </c>
      <c r="F75" s="41" t="s">
        <v>634</v>
      </c>
      <c r="G75" s="41">
        <v>0.33329999999999999</v>
      </c>
      <c r="H75" s="44"/>
    </row>
    <row r="76" spans="1:8" x14ac:dyDescent="0.2">
      <c r="A76" s="43">
        <v>1252</v>
      </c>
      <c r="B76" s="41" t="s">
        <v>178</v>
      </c>
      <c r="C76" s="234">
        <v>0</v>
      </c>
      <c r="D76" s="234">
        <v>0</v>
      </c>
      <c r="E76" s="234">
        <v>0</v>
      </c>
    </row>
    <row r="77" spans="1:8" x14ac:dyDescent="0.2">
      <c r="A77" s="43">
        <v>1253</v>
      </c>
      <c r="B77" s="41" t="s">
        <v>179</v>
      </c>
      <c r="C77" s="234">
        <v>0</v>
      </c>
      <c r="D77" s="234">
        <v>0</v>
      </c>
      <c r="E77" s="234">
        <v>0</v>
      </c>
    </row>
    <row r="78" spans="1:8" x14ac:dyDescent="0.2">
      <c r="A78" s="43">
        <v>1254</v>
      </c>
      <c r="B78" s="41" t="s">
        <v>180</v>
      </c>
      <c r="C78" s="234">
        <v>0</v>
      </c>
      <c r="D78" s="234">
        <v>0</v>
      </c>
      <c r="E78" s="234">
        <v>0</v>
      </c>
    </row>
    <row r="79" spans="1:8" x14ac:dyDescent="0.2">
      <c r="A79" s="43">
        <v>1259</v>
      </c>
      <c r="B79" s="41" t="s">
        <v>181</v>
      </c>
      <c r="C79" s="234">
        <v>0</v>
      </c>
      <c r="D79" s="234">
        <v>0</v>
      </c>
      <c r="E79" s="234">
        <v>0</v>
      </c>
    </row>
    <row r="80" spans="1:8" x14ac:dyDescent="0.2">
      <c r="A80" s="43">
        <v>1270</v>
      </c>
      <c r="B80" s="41" t="s">
        <v>182</v>
      </c>
      <c r="C80" s="234">
        <v>0</v>
      </c>
      <c r="D80" s="234">
        <v>0</v>
      </c>
      <c r="E80" s="234">
        <v>0</v>
      </c>
    </row>
    <row r="81" spans="1:8" x14ac:dyDescent="0.2">
      <c r="A81" s="43">
        <v>1271</v>
      </c>
      <c r="B81" s="41" t="s">
        <v>183</v>
      </c>
      <c r="C81" s="234">
        <v>0</v>
      </c>
      <c r="D81" s="234">
        <v>0</v>
      </c>
      <c r="E81" s="234">
        <v>0</v>
      </c>
    </row>
    <row r="82" spans="1:8" x14ac:dyDescent="0.2">
      <c r="A82" s="43">
        <v>1272</v>
      </c>
      <c r="B82" s="41" t="s">
        <v>184</v>
      </c>
      <c r="C82" s="234">
        <v>0</v>
      </c>
      <c r="D82" s="234">
        <v>0</v>
      </c>
      <c r="E82" s="234">
        <v>0</v>
      </c>
    </row>
    <row r="83" spans="1:8" x14ac:dyDescent="0.2">
      <c r="A83" s="43">
        <v>1273</v>
      </c>
      <c r="B83" s="41" t="s">
        <v>185</v>
      </c>
      <c r="C83" s="234">
        <v>0</v>
      </c>
      <c r="D83" s="234">
        <v>0</v>
      </c>
      <c r="E83" s="234">
        <v>0</v>
      </c>
    </row>
    <row r="84" spans="1:8" x14ac:dyDescent="0.2">
      <c r="A84" s="43">
        <v>1274</v>
      </c>
      <c r="B84" s="41" t="s">
        <v>186</v>
      </c>
      <c r="C84" s="234">
        <v>0</v>
      </c>
      <c r="D84" s="234">
        <v>0</v>
      </c>
      <c r="E84" s="234">
        <v>0</v>
      </c>
    </row>
    <row r="85" spans="1:8" x14ac:dyDescent="0.2">
      <c r="A85" s="43">
        <v>1275</v>
      </c>
      <c r="B85" s="41" t="s">
        <v>187</v>
      </c>
      <c r="C85" s="234">
        <v>0</v>
      </c>
      <c r="D85" s="234">
        <v>0</v>
      </c>
      <c r="E85" s="234">
        <v>0</v>
      </c>
    </row>
    <row r="86" spans="1:8" x14ac:dyDescent="0.2">
      <c r="A86" s="43">
        <v>1279</v>
      </c>
      <c r="B86" s="41" t="s">
        <v>188</v>
      </c>
      <c r="C86" s="234">
        <v>0</v>
      </c>
      <c r="D86" s="234">
        <v>0</v>
      </c>
      <c r="E86" s="234">
        <v>0</v>
      </c>
    </row>
    <row r="88" spans="1:8" x14ac:dyDescent="0.2">
      <c r="A88" s="40" t="s">
        <v>189</v>
      </c>
      <c r="B88" s="40"/>
      <c r="C88" s="40"/>
      <c r="D88" s="40"/>
      <c r="E88" s="40"/>
      <c r="F88" s="40"/>
      <c r="G88" s="40"/>
      <c r="H88" s="40"/>
    </row>
    <row r="89" spans="1:8" x14ac:dyDescent="0.2">
      <c r="A89" s="42" t="s">
        <v>103</v>
      </c>
      <c r="B89" s="42" t="s">
        <v>104</v>
      </c>
      <c r="C89" s="42" t="s">
        <v>105</v>
      </c>
      <c r="D89" s="42" t="s">
        <v>190</v>
      </c>
      <c r="E89" s="42"/>
      <c r="F89" s="42"/>
      <c r="G89" s="42"/>
      <c r="H89" s="42"/>
    </row>
    <row r="90" spans="1:8" x14ac:dyDescent="0.2">
      <c r="A90" s="43">
        <v>1160</v>
      </c>
      <c r="B90" s="41" t="s">
        <v>191</v>
      </c>
      <c r="C90" s="165">
        <v>0</v>
      </c>
    </row>
    <row r="91" spans="1:8" x14ac:dyDescent="0.2">
      <c r="A91" s="43">
        <v>1161</v>
      </c>
      <c r="B91" s="41" t="s">
        <v>192</v>
      </c>
      <c r="C91" s="165">
        <v>0</v>
      </c>
    </row>
    <row r="92" spans="1:8" x14ac:dyDescent="0.2">
      <c r="A92" s="43">
        <v>1162</v>
      </c>
      <c r="B92" s="41" t="s">
        <v>193</v>
      </c>
      <c r="C92" s="165">
        <v>0</v>
      </c>
    </row>
    <row r="94" spans="1:8" x14ac:dyDescent="0.2">
      <c r="A94" s="40" t="s">
        <v>194</v>
      </c>
      <c r="B94" s="40"/>
      <c r="C94" s="40"/>
      <c r="D94" s="40"/>
      <c r="E94" s="40"/>
      <c r="F94" s="40"/>
      <c r="G94" s="40"/>
      <c r="H94" s="40"/>
    </row>
    <row r="95" spans="1:8" x14ac:dyDescent="0.2">
      <c r="A95" s="42" t="s">
        <v>103</v>
      </c>
      <c r="B95" s="42" t="s">
        <v>104</v>
      </c>
      <c r="C95" s="42" t="s">
        <v>105</v>
      </c>
      <c r="D95" s="42" t="s">
        <v>120</v>
      </c>
      <c r="E95" s="42"/>
      <c r="F95" s="42"/>
      <c r="G95" s="42"/>
      <c r="H95" s="42"/>
    </row>
    <row r="96" spans="1:8" x14ac:dyDescent="0.2">
      <c r="A96" s="43">
        <v>1290</v>
      </c>
      <c r="B96" s="41" t="s">
        <v>195</v>
      </c>
      <c r="C96" s="165">
        <v>0</v>
      </c>
    </row>
    <row r="97" spans="1:8" x14ac:dyDescent="0.2">
      <c r="A97" s="43">
        <v>1291</v>
      </c>
      <c r="B97" s="41" t="s">
        <v>196</v>
      </c>
      <c r="C97" s="165">
        <v>0</v>
      </c>
    </row>
    <row r="98" spans="1:8" x14ac:dyDescent="0.2">
      <c r="A98" s="43">
        <v>1292</v>
      </c>
      <c r="B98" s="41" t="s">
        <v>197</v>
      </c>
      <c r="C98" s="165">
        <v>0</v>
      </c>
    </row>
    <row r="99" spans="1:8" x14ac:dyDescent="0.2">
      <c r="A99" s="43">
        <v>1293</v>
      </c>
      <c r="B99" s="41" t="s">
        <v>198</v>
      </c>
      <c r="C99" s="165">
        <v>0</v>
      </c>
    </row>
    <row r="101" spans="1:8" x14ac:dyDescent="0.2">
      <c r="A101" s="40" t="s">
        <v>199</v>
      </c>
      <c r="B101" s="40"/>
      <c r="C101" s="40"/>
      <c r="D101" s="40"/>
      <c r="E101" s="40"/>
      <c r="F101" s="40"/>
      <c r="G101" s="40"/>
      <c r="H101" s="40"/>
    </row>
    <row r="102" spans="1:8" x14ac:dyDescent="0.2">
      <c r="A102" s="42" t="s">
        <v>103</v>
      </c>
      <c r="B102" s="42" t="s">
        <v>104</v>
      </c>
      <c r="C102" s="42" t="s">
        <v>105</v>
      </c>
      <c r="D102" s="42" t="s">
        <v>116</v>
      </c>
      <c r="E102" s="42" t="s">
        <v>117</v>
      </c>
      <c r="F102" s="42" t="s">
        <v>118</v>
      </c>
      <c r="G102" s="42" t="s">
        <v>200</v>
      </c>
      <c r="H102" s="42" t="s">
        <v>201</v>
      </c>
    </row>
    <row r="103" spans="1:8" x14ac:dyDescent="0.2">
      <c r="A103" s="43">
        <v>2110</v>
      </c>
      <c r="B103" s="41" t="s">
        <v>202</v>
      </c>
      <c r="C103" s="234">
        <v>577558.31000000006</v>
      </c>
      <c r="D103" s="234">
        <v>577558.31000000006</v>
      </c>
      <c r="E103" s="234">
        <v>0</v>
      </c>
      <c r="F103" s="234">
        <v>0</v>
      </c>
      <c r="G103" s="234">
        <v>0</v>
      </c>
      <c r="H103" s="234"/>
    </row>
    <row r="104" spans="1:8" x14ac:dyDescent="0.2">
      <c r="A104" s="43">
        <v>2111</v>
      </c>
      <c r="B104" s="41" t="s">
        <v>203</v>
      </c>
      <c r="C104" s="234">
        <v>0.16</v>
      </c>
      <c r="D104" s="234">
        <v>0.16</v>
      </c>
      <c r="E104" s="234">
        <v>0</v>
      </c>
      <c r="F104" s="234">
        <v>0</v>
      </c>
      <c r="G104" s="234">
        <v>0</v>
      </c>
      <c r="H104" s="234"/>
    </row>
    <row r="105" spans="1:8" x14ac:dyDescent="0.2">
      <c r="A105" s="43">
        <v>2112</v>
      </c>
      <c r="B105" s="41" t="s">
        <v>204</v>
      </c>
      <c r="C105" s="234">
        <v>1870.22</v>
      </c>
      <c r="D105" s="234">
        <v>1870.22</v>
      </c>
      <c r="E105" s="234">
        <v>0</v>
      </c>
      <c r="F105" s="234">
        <v>0</v>
      </c>
      <c r="G105" s="234">
        <v>0</v>
      </c>
      <c r="H105" s="234"/>
    </row>
    <row r="106" spans="1:8" x14ac:dyDescent="0.2">
      <c r="A106" s="43">
        <v>2113</v>
      </c>
      <c r="B106" s="41" t="s">
        <v>205</v>
      </c>
      <c r="C106" s="234">
        <v>0</v>
      </c>
      <c r="D106" s="234">
        <v>0</v>
      </c>
      <c r="E106" s="234">
        <v>0</v>
      </c>
      <c r="F106" s="234">
        <v>0</v>
      </c>
      <c r="G106" s="234">
        <v>0</v>
      </c>
      <c r="H106" s="234"/>
    </row>
    <row r="107" spans="1:8" x14ac:dyDescent="0.2">
      <c r="A107" s="43">
        <v>2114</v>
      </c>
      <c r="B107" s="41" t="s">
        <v>206</v>
      </c>
      <c r="C107" s="234">
        <v>0</v>
      </c>
      <c r="D107" s="234">
        <v>0</v>
      </c>
      <c r="E107" s="234">
        <v>0</v>
      </c>
      <c r="F107" s="234">
        <v>0</v>
      </c>
      <c r="G107" s="234">
        <v>0</v>
      </c>
      <c r="H107" s="234"/>
    </row>
    <row r="108" spans="1:8" x14ac:dyDescent="0.2">
      <c r="A108" s="43">
        <v>2115</v>
      </c>
      <c r="B108" s="41" t="s">
        <v>207</v>
      </c>
      <c r="C108" s="234">
        <v>0</v>
      </c>
      <c r="D108" s="234">
        <v>0</v>
      </c>
      <c r="E108" s="234">
        <v>0</v>
      </c>
      <c r="F108" s="234">
        <v>0</v>
      </c>
      <c r="G108" s="234">
        <v>0</v>
      </c>
      <c r="H108" s="234"/>
    </row>
    <row r="109" spans="1:8" x14ac:dyDescent="0.2">
      <c r="A109" s="43">
        <v>2116</v>
      </c>
      <c r="B109" s="41" t="s">
        <v>208</v>
      </c>
      <c r="C109" s="234">
        <v>0</v>
      </c>
      <c r="D109" s="234">
        <v>0</v>
      </c>
      <c r="E109" s="234">
        <v>0</v>
      </c>
      <c r="F109" s="234">
        <v>0</v>
      </c>
      <c r="G109" s="234">
        <v>0</v>
      </c>
      <c r="H109" s="234"/>
    </row>
    <row r="110" spans="1:8" x14ac:dyDescent="0.2">
      <c r="A110" s="43">
        <v>2117</v>
      </c>
      <c r="B110" s="41" t="s">
        <v>209</v>
      </c>
      <c r="C110" s="234">
        <v>575687.93000000005</v>
      </c>
      <c r="D110" s="234">
        <v>575687.93000000005</v>
      </c>
      <c r="E110" s="234">
        <v>0</v>
      </c>
      <c r="F110" s="234">
        <v>0</v>
      </c>
      <c r="G110" s="234">
        <v>0</v>
      </c>
      <c r="H110" s="234"/>
    </row>
    <row r="111" spans="1:8" x14ac:dyDescent="0.2">
      <c r="A111" s="43">
        <v>2118</v>
      </c>
      <c r="B111" s="41" t="s">
        <v>210</v>
      </c>
      <c r="C111" s="234">
        <v>0</v>
      </c>
      <c r="D111" s="234">
        <v>0</v>
      </c>
      <c r="E111" s="234">
        <v>0</v>
      </c>
      <c r="F111" s="234">
        <v>0</v>
      </c>
      <c r="G111" s="234">
        <v>0</v>
      </c>
      <c r="H111" s="234"/>
    </row>
    <row r="112" spans="1:8" x14ac:dyDescent="0.2">
      <c r="A112" s="43">
        <v>2119</v>
      </c>
      <c r="B112" s="41" t="s">
        <v>211</v>
      </c>
      <c r="C112" s="234">
        <v>0</v>
      </c>
      <c r="D112" s="234">
        <v>0</v>
      </c>
      <c r="E112" s="234">
        <v>0</v>
      </c>
      <c r="F112" s="234">
        <v>0</v>
      </c>
      <c r="G112" s="234">
        <v>0</v>
      </c>
      <c r="H112" s="234"/>
    </row>
    <row r="113" spans="1:8" x14ac:dyDescent="0.2">
      <c r="A113" s="43">
        <v>2120</v>
      </c>
      <c r="B113" s="41" t="s">
        <v>212</v>
      </c>
      <c r="C113" s="234">
        <v>0</v>
      </c>
      <c r="D113" s="234">
        <v>0</v>
      </c>
      <c r="E113" s="234">
        <v>0</v>
      </c>
      <c r="F113" s="234">
        <v>0</v>
      </c>
      <c r="G113" s="234">
        <v>0</v>
      </c>
      <c r="H113" s="234"/>
    </row>
    <row r="114" spans="1:8" x14ac:dyDescent="0.2">
      <c r="A114" s="43">
        <v>2121</v>
      </c>
      <c r="B114" s="41" t="s">
        <v>213</v>
      </c>
      <c r="C114" s="234">
        <v>0</v>
      </c>
      <c r="D114" s="234">
        <v>0</v>
      </c>
      <c r="E114" s="234">
        <v>0</v>
      </c>
      <c r="F114" s="234">
        <v>0</v>
      </c>
      <c r="G114" s="234">
        <v>0</v>
      </c>
      <c r="H114" s="234"/>
    </row>
    <row r="115" spans="1:8" x14ac:dyDescent="0.2">
      <c r="A115" s="43">
        <v>2122</v>
      </c>
      <c r="B115" s="41" t="s">
        <v>214</v>
      </c>
      <c r="C115" s="234">
        <v>0</v>
      </c>
      <c r="D115" s="234">
        <v>0</v>
      </c>
      <c r="E115" s="234">
        <v>0</v>
      </c>
      <c r="F115" s="234">
        <v>0</v>
      </c>
      <c r="G115" s="234">
        <v>0</v>
      </c>
      <c r="H115" s="234"/>
    </row>
    <row r="116" spans="1:8" x14ac:dyDescent="0.2">
      <c r="A116" s="43">
        <v>2129</v>
      </c>
      <c r="B116" s="41" t="s">
        <v>215</v>
      </c>
      <c r="C116" s="234">
        <v>0</v>
      </c>
      <c r="D116" s="234">
        <v>0</v>
      </c>
      <c r="E116" s="234">
        <v>0</v>
      </c>
      <c r="F116" s="234">
        <v>0</v>
      </c>
      <c r="G116" s="234">
        <v>0</v>
      </c>
      <c r="H116" s="234"/>
    </row>
    <row r="118" spans="1:8" x14ac:dyDescent="0.2">
      <c r="A118" s="40" t="s">
        <v>216</v>
      </c>
      <c r="B118" s="40"/>
      <c r="C118" s="40"/>
      <c r="D118" s="40"/>
      <c r="E118" s="40"/>
      <c r="F118" s="40"/>
      <c r="G118" s="40"/>
      <c r="H118" s="40"/>
    </row>
    <row r="119" spans="1:8" x14ac:dyDescent="0.2">
      <c r="A119" s="42" t="s">
        <v>103</v>
      </c>
      <c r="B119" s="42" t="s">
        <v>104</v>
      </c>
      <c r="C119" s="42" t="s">
        <v>105</v>
      </c>
      <c r="D119" s="42" t="s">
        <v>217</v>
      </c>
      <c r="E119" s="42" t="s">
        <v>120</v>
      </c>
      <c r="F119" s="42"/>
      <c r="G119" s="42"/>
      <c r="H119" s="42"/>
    </row>
    <row r="120" spans="1:8" x14ac:dyDescent="0.2">
      <c r="A120" s="43">
        <v>2160</v>
      </c>
      <c r="B120" s="41" t="s">
        <v>218</v>
      </c>
      <c r="C120" s="165">
        <v>0</v>
      </c>
    </row>
    <row r="121" spans="1:8" x14ac:dyDescent="0.2">
      <c r="A121" s="43">
        <v>2161</v>
      </c>
      <c r="B121" s="41" t="s">
        <v>219</v>
      </c>
      <c r="C121" s="165">
        <v>0</v>
      </c>
    </row>
    <row r="122" spans="1:8" x14ac:dyDescent="0.2">
      <c r="A122" s="43">
        <v>2162</v>
      </c>
      <c r="B122" s="41" t="s">
        <v>220</v>
      </c>
      <c r="C122" s="165">
        <v>0</v>
      </c>
    </row>
    <row r="123" spans="1:8" x14ac:dyDescent="0.2">
      <c r="A123" s="43">
        <v>2163</v>
      </c>
      <c r="B123" s="41" t="s">
        <v>221</v>
      </c>
      <c r="C123" s="165">
        <v>0</v>
      </c>
    </row>
    <row r="124" spans="1:8" x14ac:dyDescent="0.2">
      <c r="A124" s="43">
        <v>2164</v>
      </c>
      <c r="B124" s="41" t="s">
        <v>222</v>
      </c>
      <c r="C124" s="165">
        <v>0</v>
      </c>
    </row>
    <row r="125" spans="1:8" x14ac:dyDescent="0.2">
      <c r="A125" s="43">
        <v>2165</v>
      </c>
      <c r="B125" s="41" t="s">
        <v>223</v>
      </c>
      <c r="C125" s="165">
        <v>0</v>
      </c>
    </row>
    <row r="126" spans="1:8" x14ac:dyDescent="0.2">
      <c r="A126" s="43">
        <v>2166</v>
      </c>
      <c r="B126" s="41" t="s">
        <v>224</v>
      </c>
      <c r="C126" s="165">
        <v>0</v>
      </c>
    </row>
    <row r="127" spans="1:8" x14ac:dyDescent="0.2">
      <c r="A127" s="43">
        <v>2250</v>
      </c>
      <c r="B127" s="41" t="s">
        <v>225</v>
      </c>
      <c r="C127" s="165">
        <v>0</v>
      </c>
    </row>
    <row r="128" spans="1:8" x14ac:dyDescent="0.2">
      <c r="A128" s="43">
        <v>2251</v>
      </c>
      <c r="B128" s="41" t="s">
        <v>226</v>
      </c>
      <c r="C128" s="165">
        <v>0</v>
      </c>
    </row>
    <row r="129" spans="1:8" x14ac:dyDescent="0.2">
      <c r="A129" s="43">
        <v>2252</v>
      </c>
      <c r="B129" s="41" t="s">
        <v>227</v>
      </c>
      <c r="C129" s="165">
        <v>0</v>
      </c>
    </row>
    <row r="130" spans="1:8" x14ac:dyDescent="0.2">
      <c r="A130" s="43">
        <v>2253</v>
      </c>
      <c r="B130" s="41" t="s">
        <v>228</v>
      </c>
      <c r="C130" s="165">
        <v>0</v>
      </c>
    </row>
    <row r="131" spans="1:8" x14ac:dyDescent="0.2">
      <c r="A131" s="43">
        <v>2254</v>
      </c>
      <c r="B131" s="41" t="s">
        <v>229</v>
      </c>
      <c r="C131" s="165">
        <v>0</v>
      </c>
    </row>
    <row r="132" spans="1:8" x14ac:dyDescent="0.2">
      <c r="A132" s="43">
        <v>2255</v>
      </c>
      <c r="B132" s="41" t="s">
        <v>230</v>
      </c>
      <c r="C132" s="165">
        <v>0</v>
      </c>
    </row>
    <row r="133" spans="1:8" x14ac:dyDescent="0.2">
      <c r="A133" s="43">
        <v>2256</v>
      </c>
      <c r="B133" s="41" t="s">
        <v>231</v>
      </c>
      <c r="C133" s="165">
        <v>0</v>
      </c>
    </row>
    <row r="135" spans="1:8" x14ac:dyDescent="0.2">
      <c r="A135" s="40" t="s">
        <v>232</v>
      </c>
      <c r="B135" s="40"/>
      <c r="C135" s="40"/>
      <c r="D135" s="40"/>
      <c r="E135" s="40"/>
      <c r="F135" s="40"/>
      <c r="G135" s="40"/>
      <c r="H135" s="40"/>
    </row>
    <row r="136" spans="1:8" x14ac:dyDescent="0.2">
      <c r="A136" s="47" t="s">
        <v>103</v>
      </c>
      <c r="B136" s="47" t="s">
        <v>104</v>
      </c>
      <c r="C136" s="47" t="s">
        <v>105</v>
      </c>
      <c r="D136" s="47" t="s">
        <v>217</v>
      </c>
      <c r="E136" s="47" t="s">
        <v>120</v>
      </c>
      <c r="F136" s="47"/>
      <c r="G136" s="47"/>
      <c r="H136" s="47"/>
    </row>
    <row r="137" spans="1:8" x14ac:dyDescent="0.2">
      <c r="A137" s="43">
        <v>2159</v>
      </c>
      <c r="B137" s="41" t="s">
        <v>233</v>
      </c>
      <c r="C137" s="165">
        <v>0</v>
      </c>
    </row>
    <row r="138" spans="1:8" x14ac:dyDescent="0.2">
      <c r="A138" s="43">
        <v>2199</v>
      </c>
      <c r="B138" s="41" t="s">
        <v>234</v>
      </c>
      <c r="C138" s="165">
        <v>0</v>
      </c>
    </row>
    <row r="139" spans="1:8" x14ac:dyDescent="0.2">
      <c r="A139" s="43">
        <v>2240</v>
      </c>
      <c r="B139" s="41" t="s">
        <v>235</v>
      </c>
      <c r="C139" s="165">
        <v>0</v>
      </c>
    </row>
    <row r="140" spans="1:8" x14ac:dyDescent="0.2">
      <c r="A140" s="43">
        <v>2241</v>
      </c>
      <c r="B140" s="41" t="s">
        <v>236</v>
      </c>
      <c r="C140" s="165">
        <v>0</v>
      </c>
    </row>
    <row r="141" spans="1:8" x14ac:dyDescent="0.2">
      <c r="A141" s="43">
        <v>2242</v>
      </c>
      <c r="B141" s="41" t="s">
        <v>237</v>
      </c>
      <c r="C141" s="165">
        <v>0</v>
      </c>
    </row>
    <row r="142" spans="1:8" x14ac:dyDescent="0.2">
      <c r="A142" s="43">
        <v>2249</v>
      </c>
      <c r="B142" s="41" t="s">
        <v>238</v>
      </c>
      <c r="C142" s="165">
        <v>0</v>
      </c>
    </row>
    <row r="144" spans="1:8" x14ac:dyDescent="0.2">
      <c r="B144" s="41"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74803149606299213" bottom="0.74803149606299213" header="0.31496062992125984" footer="0.31496062992125984"/>
  <pageSetup scale="60" fitToHeight="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4"/>
  <sheetViews>
    <sheetView showGridLines="0" zoomScaleNormal="100" zoomScaleSheetLayoutView="100" workbookViewId="0">
      <selection activeCell="C27" sqref="C27"/>
    </sheetView>
  </sheetViews>
  <sheetFormatPr baseColWidth="10" defaultColWidth="9.140625" defaultRowHeight="11.25" x14ac:dyDescent="0.2"/>
  <cols>
    <col min="1" max="1" width="10" style="41" customWidth="1"/>
    <col min="2" max="2" width="72.85546875" style="41" bestFit="1" customWidth="1"/>
    <col min="3" max="3" width="15.7109375" style="41" customWidth="1"/>
    <col min="4" max="5" width="19.7109375" style="41" customWidth="1"/>
    <col min="6" max="16384" width="9.140625" style="41"/>
  </cols>
  <sheetData>
    <row r="1" spans="1:5" s="57" customFormat="1" ht="18.95" customHeight="1" x14ac:dyDescent="0.25">
      <c r="A1" s="354" t="s">
        <v>635</v>
      </c>
      <c r="B1" s="354"/>
      <c r="C1" s="354"/>
      <c r="D1" s="36" t="s">
        <v>97</v>
      </c>
      <c r="E1" s="59">
        <v>2021</v>
      </c>
    </row>
    <row r="2" spans="1:5" s="38" customFormat="1" ht="18.95" customHeight="1" x14ac:dyDescent="0.25">
      <c r="A2" s="354" t="s">
        <v>437</v>
      </c>
      <c r="B2" s="354"/>
      <c r="C2" s="354"/>
      <c r="D2" s="36" t="s">
        <v>99</v>
      </c>
      <c r="E2" s="59" t="s">
        <v>603</v>
      </c>
    </row>
    <row r="3" spans="1:5" s="38" customFormat="1" ht="18.95" customHeight="1" x14ac:dyDescent="0.25">
      <c r="A3" s="354" t="s">
        <v>606</v>
      </c>
      <c r="B3" s="354"/>
      <c r="C3" s="354"/>
      <c r="D3" s="36" t="s">
        <v>100</v>
      </c>
      <c r="E3" s="59">
        <v>4</v>
      </c>
    </row>
    <row r="4" spans="1:5" x14ac:dyDescent="0.2">
      <c r="A4" s="39" t="s">
        <v>101</v>
      </c>
      <c r="B4" s="40"/>
      <c r="C4" s="40"/>
      <c r="D4" s="40"/>
      <c r="E4" s="40"/>
    </row>
    <row r="6" spans="1:5" x14ac:dyDescent="0.2">
      <c r="A6" s="53" t="s">
        <v>436</v>
      </c>
      <c r="B6" s="53"/>
      <c r="C6" s="53"/>
      <c r="D6" s="53"/>
      <c r="E6" s="53"/>
    </row>
    <row r="7" spans="1:5" x14ac:dyDescent="0.2">
      <c r="A7" s="52" t="s">
        <v>103</v>
      </c>
      <c r="B7" s="52" t="s">
        <v>104</v>
      </c>
      <c r="C7" s="52" t="s">
        <v>105</v>
      </c>
      <c r="D7" s="52" t="s">
        <v>388</v>
      </c>
      <c r="E7" s="52"/>
    </row>
    <row r="8" spans="1:5" x14ac:dyDescent="0.2">
      <c r="A8" s="55">
        <v>4100</v>
      </c>
      <c r="B8" s="48" t="s">
        <v>435</v>
      </c>
      <c r="C8" s="277">
        <v>0</v>
      </c>
      <c r="D8" s="48"/>
      <c r="E8" s="54"/>
    </row>
    <row r="9" spans="1:5" x14ac:dyDescent="0.2">
      <c r="A9" s="55">
        <v>4110</v>
      </c>
      <c r="B9" s="48" t="s">
        <v>434</v>
      </c>
      <c r="C9" s="277">
        <v>0</v>
      </c>
      <c r="D9" s="48"/>
      <c r="E9" s="54"/>
    </row>
    <row r="10" spans="1:5" x14ac:dyDescent="0.2">
      <c r="A10" s="55">
        <v>4111</v>
      </c>
      <c r="B10" s="48" t="s">
        <v>433</v>
      </c>
      <c r="C10" s="277">
        <v>0</v>
      </c>
      <c r="D10" s="48"/>
      <c r="E10" s="54"/>
    </row>
    <row r="11" spans="1:5" x14ac:dyDescent="0.2">
      <c r="A11" s="55">
        <v>4112</v>
      </c>
      <c r="B11" s="48" t="s">
        <v>432</v>
      </c>
      <c r="C11" s="277">
        <v>0</v>
      </c>
      <c r="D11" s="48"/>
      <c r="E11" s="54"/>
    </row>
    <row r="12" spans="1:5" x14ac:dyDescent="0.2">
      <c r="A12" s="55">
        <v>4113</v>
      </c>
      <c r="B12" s="48" t="s">
        <v>431</v>
      </c>
      <c r="C12" s="277">
        <v>0</v>
      </c>
      <c r="D12" s="48"/>
      <c r="E12" s="54"/>
    </row>
    <row r="13" spans="1:5" x14ac:dyDescent="0.2">
      <c r="A13" s="55">
        <v>4114</v>
      </c>
      <c r="B13" s="48" t="s">
        <v>430</v>
      </c>
      <c r="C13" s="277">
        <v>0</v>
      </c>
      <c r="D13" s="48"/>
      <c r="E13" s="54"/>
    </row>
    <row r="14" spans="1:5" x14ac:dyDescent="0.2">
      <c r="A14" s="55">
        <v>4115</v>
      </c>
      <c r="B14" s="48" t="s">
        <v>429</v>
      </c>
      <c r="C14" s="277">
        <v>0</v>
      </c>
      <c r="D14" s="48"/>
      <c r="E14" s="54"/>
    </row>
    <row r="15" spans="1:5" x14ac:dyDescent="0.2">
      <c r="A15" s="55">
        <v>4116</v>
      </c>
      <c r="B15" s="48" t="s">
        <v>428</v>
      </c>
      <c r="C15" s="277">
        <v>0</v>
      </c>
      <c r="D15" s="48"/>
      <c r="E15" s="54"/>
    </row>
    <row r="16" spans="1:5" x14ac:dyDescent="0.2">
      <c r="A16" s="55">
        <v>4117</v>
      </c>
      <c r="B16" s="48" t="s">
        <v>427</v>
      </c>
      <c r="C16" s="277">
        <v>0</v>
      </c>
      <c r="D16" s="48"/>
      <c r="E16" s="54"/>
    </row>
    <row r="17" spans="1:5" ht="22.5" x14ac:dyDescent="0.2">
      <c r="A17" s="55">
        <v>4118</v>
      </c>
      <c r="B17" s="56" t="s">
        <v>426</v>
      </c>
      <c r="C17" s="277">
        <v>0</v>
      </c>
      <c r="D17" s="48"/>
      <c r="E17" s="54"/>
    </row>
    <row r="18" spans="1:5" x14ac:dyDescent="0.2">
      <c r="A18" s="55">
        <v>4119</v>
      </c>
      <c r="B18" s="48" t="s">
        <v>425</v>
      </c>
      <c r="C18" s="277">
        <v>0</v>
      </c>
      <c r="D18" s="48"/>
      <c r="E18" s="54"/>
    </row>
    <row r="19" spans="1:5" x14ac:dyDescent="0.2">
      <c r="A19" s="55">
        <v>4120</v>
      </c>
      <c r="B19" s="48" t="s">
        <v>424</v>
      </c>
      <c r="C19" s="277">
        <v>0</v>
      </c>
      <c r="D19" s="48"/>
      <c r="E19" s="54"/>
    </row>
    <row r="20" spans="1:5" x14ac:dyDescent="0.2">
      <c r="A20" s="55">
        <v>4121</v>
      </c>
      <c r="B20" s="48" t="s">
        <v>423</v>
      </c>
      <c r="C20" s="277">
        <v>0</v>
      </c>
      <c r="D20" s="48"/>
      <c r="E20" s="54"/>
    </row>
    <row r="21" spans="1:5" x14ac:dyDescent="0.2">
      <c r="A21" s="55">
        <v>4122</v>
      </c>
      <c r="B21" s="48" t="s">
        <v>422</v>
      </c>
      <c r="C21" s="277">
        <v>0</v>
      </c>
      <c r="D21" s="48"/>
      <c r="E21" s="54"/>
    </row>
    <row r="22" spans="1:5" x14ac:dyDescent="0.2">
      <c r="A22" s="55">
        <v>4123</v>
      </c>
      <c r="B22" s="48" t="s">
        <v>421</v>
      </c>
      <c r="C22" s="277">
        <v>0</v>
      </c>
      <c r="D22" s="48"/>
      <c r="E22" s="54"/>
    </row>
    <row r="23" spans="1:5" x14ac:dyDescent="0.2">
      <c r="A23" s="55">
        <v>4124</v>
      </c>
      <c r="B23" s="48" t="s">
        <v>420</v>
      </c>
      <c r="C23" s="277">
        <v>0</v>
      </c>
      <c r="D23" s="48"/>
      <c r="E23" s="54"/>
    </row>
    <row r="24" spans="1:5" x14ac:dyDescent="0.2">
      <c r="A24" s="55">
        <v>4129</v>
      </c>
      <c r="B24" s="48" t="s">
        <v>419</v>
      </c>
      <c r="C24" s="277">
        <v>0</v>
      </c>
      <c r="D24" s="48"/>
      <c r="E24" s="54"/>
    </row>
    <row r="25" spans="1:5" x14ac:dyDescent="0.2">
      <c r="A25" s="55">
        <v>4130</v>
      </c>
      <c r="B25" s="48" t="s">
        <v>418</v>
      </c>
      <c r="C25" s="277">
        <v>0</v>
      </c>
      <c r="D25" s="48"/>
      <c r="E25" s="54"/>
    </row>
    <row r="26" spans="1:5" x14ac:dyDescent="0.2">
      <c r="A26" s="55">
        <v>4131</v>
      </c>
      <c r="B26" s="48" t="s">
        <v>417</v>
      </c>
      <c r="C26" s="277">
        <v>0</v>
      </c>
      <c r="D26" s="48"/>
      <c r="E26" s="54"/>
    </row>
    <row r="27" spans="1:5" ht="22.5" x14ac:dyDescent="0.2">
      <c r="A27" s="55">
        <v>4132</v>
      </c>
      <c r="B27" s="56" t="s">
        <v>416</v>
      </c>
      <c r="C27" s="277">
        <v>0</v>
      </c>
      <c r="D27" s="48"/>
      <c r="E27" s="54"/>
    </row>
    <row r="28" spans="1:5" x14ac:dyDescent="0.2">
      <c r="A28" s="55">
        <v>4140</v>
      </c>
      <c r="B28" s="48" t="s">
        <v>415</v>
      </c>
      <c r="C28" s="277">
        <v>0</v>
      </c>
      <c r="D28" s="48"/>
      <c r="E28" s="54"/>
    </row>
    <row r="29" spans="1:5" x14ac:dyDescent="0.2">
      <c r="A29" s="55">
        <v>4141</v>
      </c>
      <c r="B29" s="48" t="s">
        <v>414</v>
      </c>
      <c r="C29" s="277">
        <v>0</v>
      </c>
      <c r="D29" s="48"/>
      <c r="E29" s="54"/>
    </row>
    <row r="30" spans="1:5" x14ac:dyDescent="0.2">
      <c r="A30" s="55">
        <v>4143</v>
      </c>
      <c r="B30" s="48" t="s">
        <v>413</v>
      </c>
      <c r="C30" s="277">
        <v>0</v>
      </c>
      <c r="D30" s="48"/>
      <c r="E30" s="54"/>
    </row>
    <row r="31" spans="1:5" x14ac:dyDescent="0.2">
      <c r="A31" s="55">
        <v>4144</v>
      </c>
      <c r="B31" s="48" t="s">
        <v>412</v>
      </c>
      <c r="C31" s="277">
        <v>0</v>
      </c>
      <c r="D31" s="48"/>
      <c r="E31" s="54"/>
    </row>
    <row r="32" spans="1:5" ht="22.5" x14ac:dyDescent="0.2">
      <c r="A32" s="55">
        <v>4145</v>
      </c>
      <c r="B32" s="56" t="s">
        <v>411</v>
      </c>
      <c r="C32" s="277">
        <v>0</v>
      </c>
      <c r="D32" s="48"/>
      <c r="E32" s="54"/>
    </row>
    <row r="33" spans="1:5" x14ac:dyDescent="0.2">
      <c r="A33" s="55">
        <v>4149</v>
      </c>
      <c r="B33" s="48" t="s">
        <v>410</v>
      </c>
      <c r="C33" s="277">
        <v>0</v>
      </c>
      <c r="D33" s="48"/>
      <c r="E33" s="54"/>
    </row>
    <row r="34" spans="1:5" x14ac:dyDescent="0.2">
      <c r="A34" s="55">
        <v>4150</v>
      </c>
      <c r="B34" s="48" t="s">
        <v>409</v>
      </c>
      <c r="C34" s="277">
        <v>0</v>
      </c>
      <c r="D34" s="48"/>
      <c r="E34" s="54"/>
    </row>
    <row r="35" spans="1:5" x14ac:dyDescent="0.2">
      <c r="A35" s="55">
        <v>4151</v>
      </c>
      <c r="B35" s="48" t="s">
        <v>409</v>
      </c>
      <c r="C35" s="277">
        <v>0</v>
      </c>
      <c r="D35" s="48"/>
      <c r="E35" s="54"/>
    </row>
    <row r="36" spans="1:5" ht="22.5" x14ac:dyDescent="0.2">
      <c r="A36" s="55">
        <v>4154</v>
      </c>
      <c r="B36" s="56" t="s">
        <v>408</v>
      </c>
      <c r="C36" s="277">
        <v>0</v>
      </c>
      <c r="D36" s="48"/>
      <c r="E36" s="54"/>
    </row>
    <row r="37" spans="1:5" x14ac:dyDescent="0.2">
      <c r="A37" s="55">
        <v>4160</v>
      </c>
      <c r="B37" s="48" t="s">
        <v>407</v>
      </c>
      <c r="C37" s="277">
        <v>0</v>
      </c>
      <c r="D37" s="48"/>
      <c r="E37" s="54"/>
    </row>
    <row r="38" spans="1:5" x14ac:dyDescent="0.2">
      <c r="A38" s="55">
        <v>4161</v>
      </c>
      <c r="B38" s="48" t="s">
        <v>406</v>
      </c>
      <c r="C38" s="277">
        <v>0</v>
      </c>
      <c r="D38" s="48"/>
      <c r="E38" s="54"/>
    </row>
    <row r="39" spans="1:5" x14ac:dyDescent="0.2">
      <c r="A39" s="55">
        <v>4162</v>
      </c>
      <c r="B39" s="48" t="s">
        <v>405</v>
      </c>
      <c r="C39" s="277">
        <v>0</v>
      </c>
      <c r="D39" s="48"/>
      <c r="E39" s="54"/>
    </row>
    <row r="40" spans="1:5" x14ac:dyDescent="0.2">
      <c r="A40" s="55">
        <v>4163</v>
      </c>
      <c r="B40" s="48" t="s">
        <v>404</v>
      </c>
      <c r="C40" s="277">
        <v>0</v>
      </c>
      <c r="D40" s="48"/>
      <c r="E40" s="54"/>
    </row>
    <row r="41" spans="1:5" x14ac:dyDescent="0.2">
      <c r="A41" s="55">
        <v>4164</v>
      </c>
      <c r="B41" s="48" t="s">
        <v>403</v>
      </c>
      <c r="C41" s="277">
        <v>0</v>
      </c>
      <c r="D41" s="48"/>
      <c r="E41" s="54"/>
    </row>
    <row r="42" spans="1:5" x14ac:dyDescent="0.2">
      <c r="A42" s="55">
        <v>4165</v>
      </c>
      <c r="B42" s="48" t="s">
        <v>402</v>
      </c>
      <c r="C42" s="277">
        <v>0</v>
      </c>
      <c r="D42" s="48"/>
      <c r="E42" s="54"/>
    </row>
    <row r="43" spans="1:5" ht="22.5" x14ac:dyDescent="0.2">
      <c r="A43" s="55">
        <v>4166</v>
      </c>
      <c r="B43" s="56" t="s">
        <v>401</v>
      </c>
      <c r="C43" s="277">
        <v>0</v>
      </c>
      <c r="D43" s="48"/>
      <c r="E43" s="54"/>
    </row>
    <row r="44" spans="1:5" x14ac:dyDescent="0.2">
      <c r="A44" s="55">
        <v>4168</v>
      </c>
      <c r="B44" s="48" t="s">
        <v>400</v>
      </c>
      <c r="C44" s="277">
        <v>0</v>
      </c>
      <c r="D44" s="48"/>
      <c r="E44" s="54"/>
    </row>
    <row r="45" spans="1:5" x14ac:dyDescent="0.2">
      <c r="A45" s="55">
        <v>4169</v>
      </c>
      <c r="B45" s="48" t="s">
        <v>399</v>
      </c>
      <c r="C45" s="277">
        <v>0</v>
      </c>
      <c r="D45" s="48"/>
      <c r="E45" s="54"/>
    </row>
    <row r="46" spans="1:5" x14ac:dyDescent="0.2">
      <c r="A46" s="55">
        <v>4170</v>
      </c>
      <c r="B46" s="48" t="s">
        <v>398</v>
      </c>
      <c r="C46" s="277">
        <v>0</v>
      </c>
      <c r="D46" s="48"/>
      <c r="E46" s="54"/>
    </row>
    <row r="47" spans="1:5" x14ac:dyDescent="0.2">
      <c r="A47" s="55">
        <v>4171</v>
      </c>
      <c r="B47" s="48" t="s">
        <v>397</v>
      </c>
      <c r="C47" s="277">
        <v>0</v>
      </c>
      <c r="D47" s="48"/>
      <c r="E47" s="54"/>
    </row>
    <row r="48" spans="1:5" x14ac:dyDescent="0.2">
      <c r="A48" s="55">
        <v>4172</v>
      </c>
      <c r="B48" s="48" t="s">
        <v>396</v>
      </c>
      <c r="C48" s="277">
        <v>0</v>
      </c>
      <c r="D48" s="48"/>
      <c r="E48" s="54"/>
    </row>
    <row r="49" spans="1:5" ht="22.5" x14ac:dyDescent="0.2">
      <c r="A49" s="55">
        <v>4173</v>
      </c>
      <c r="B49" s="56" t="s">
        <v>395</v>
      </c>
      <c r="C49" s="277">
        <v>0</v>
      </c>
      <c r="D49" s="48"/>
      <c r="E49" s="54"/>
    </row>
    <row r="50" spans="1:5" ht="22.5" x14ac:dyDescent="0.2">
      <c r="A50" s="55">
        <v>4174</v>
      </c>
      <c r="B50" s="56" t="s">
        <v>394</v>
      </c>
      <c r="C50" s="277">
        <v>0</v>
      </c>
      <c r="D50" s="48"/>
      <c r="E50" s="54"/>
    </row>
    <row r="51" spans="1:5" ht="22.5" x14ac:dyDescent="0.2">
      <c r="A51" s="55">
        <v>4175</v>
      </c>
      <c r="B51" s="56" t="s">
        <v>393</v>
      </c>
      <c r="C51" s="277">
        <v>0</v>
      </c>
      <c r="D51" s="48"/>
      <c r="E51" s="54"/>
    </row>
    <row r="52" spans="1:5" ht="22.5" x14ac:dyDescent="0.2">
      <c r="A52" s="55">
        <v>4176</v>
      </c>
      <c r="B52" s="56" t="s">
        <v>392</v>
      </c>
      <c r="C52" s="277">
        <v>0</v>
      </c>
      <c r="D52" s="48"/>
      <c r="E52" s="54"/>
    </row>
    <row r="53" spans="1:5" ht="22.5" x14ac:dyDescent="0.2">
      <c r="A53" s="55">
        <v>4177</v>
      </c>
      <c r="B53" s="56" t="s">
        <v>391</v>
      </c>
      <c r="C53" s="277">
        <v>0</v>
      </c>
      <c r="D53" s="48"/>
      <c r="E53" s="54"/>
    </row>
    <row r="54" spans="1:5" ht="22.5" x14ac:dyDescent="0.2">
      <c r="A54" s="55">
        <v>4178</v>
      </c>
      <c r="B54" s="56" t="s">
        <v>390</v>
      </c>
      <c r="C54" s="277">
        <v>0</v>
      </c>
      <c r="D54" s="48"/>
      <c r="E54" s="54"/>
    </row>
    <row r="55" spans="1:5" x14ac:dyDescent="0.2">
      <c r="A55" s="55"/>
      <c r="B55" s="56"/>
      <c r="C55" s="50"/>
      <c r="D55" s="48"/>
      <c r="E55" s="54"/>
    </row>
    <row r="56" spans="1:5" x14ac:dyDescent="0.2">
      <c r="A56" s="53" t="s">
        <v>389</v>
      </c>
      <c r="B56" s="53"/>
      <c r="C56" s="53"/>
      <c r="D56" s="53"/>
      <c r="E56" s="53"/>
    </row>
    <row r="57" spans="1:5" x14ac:dyDescent="0.2">
      <c r="A57" s="52" t="s">
        <v>103</v>
      </c>
      <c r="B57" s="52" t="s">
        <v>104</v>
      </c>
      <c r="C57" s="52" t="s">
        <v>105</v>
      </c>
      <c r="D57" s="52" t="s">
        <v>388</v>
      </c>
      <c r="E57" s="52"/>
    </row>
    <row r="58" spans="1:5" ht="33.75" x14ac:dyDescent="0.2">
      <c r="A58" s="55">
        <v>4200</v>
      </c>
      <c r="B58" s="56" t="s">
        <v>387</v>
      </c>
      <c r="C58" s="277">
        <v>17005616.68</v>
      </c>
      <c r="D58" s="48"/>
      <c r="E58" s="54"/>
    </row>
    <row r="59" spans="1:5" ht="22.5" x14ac:dyDescent="0.2">
      <c r="A59" s="55">
        <v>4210</v>
      </c>
      <c r="B59" s="56" t="s">
        <v>386</v>
      </c>
      <c r="C59" s="277">
        <v>0</v>
      </c>
      <c r="D59" s="48"/>
      <c r="E59" s="54"/>
    </row>
    <row r="60" spans="1:5" x14ac:dyDescent="0.2">
      <c r="A60" s="55">
        <v>4211</v>
      </c>
      <c r="B60" s="48" t="s">
        <v>296</v>
      </c>
      <c r="C60" s="277">
        <v>0</v>
      </c>
      <c r="D60" s="48"/>
      <c r="E60" s="54"/>
    </row>
    <row r="61" spans="1:5" x14ac:dyDescent="0.2">
      <c r="A61" s="55">
        <v>4212</v>
      </c>
      <c r="B61" s="48" t="s">
        <v>293</v>
      </c>
      <c r="C61" s="277">
        <v>0</v>
      </c>
      <c r="D61" s="48"/>
      <c r="E61" s="54"/>
    </row>
    <row r="62" spans="1:5" x14ac:dyDescent="0.2">
      <c r="A62" s="55">
        <v>4213</v>
      </c>
      <c r="B62" s="48" t="s">
        <v>290</v>
      </c>
      <c r="C62" s="277">
        <v>0</v>
      </c>
      <c r="D62" s="48"/>
      <c r="E62" s="54"/>
    </row>
    <row r="63" spans="1:5" x14ac:dyDescent="0.2">
      <c r="A63" s="55">
        <v>4214</v>
      </c>
      <c r="B63" s="48" t="s">
        <v>385</v>
      </c>
      <c r="C63" s="277">
        <v>0</v>
      </c>
      <c r="D63" s="48"/>
      <c r="E63" s="54"/>
    </row>
    <row r="64" spans="1:5" x14ac:dyDescent="0.2">
      <c r="A64" s="55">
        <v>4215</v>
      </c>
      <c r="B64" s="48" t="s">
        <v>384</v>
      </c>
      <c r="C64" s="277">
        <v>0</v>
      </c>
      <c r="D64" s="48"/>
      <c r="E64" s="54"/>
    </row>
    <row r="65" spans="1:5" x14ac:dyDescent="0.2">
      <c r="A65" s="55">
        <v>4220</v>
      </c>
      <c r="B65" s="48" t="s">
        <v>383</v>
      </c>
      <c r="C65" s="277">
        <v>17005616.68</v>
      </c>
      <c r="D65" s="48"/>
      <c r="E65" s="54"/>
    </row>
    <row r="66" spans="1:5" x14ac:dyDescent="0.2">
      <c r="A66" s="55">
        <v>4221</v>
      </c>
      <c r="B66" s="48" t="s">
        <v>382</v>
      </c>
      <c r="C66" s="277">
        <v>17005616.68</v>
      </c>
      <c r="D66" s="48"/>
      <c r="E66" s="54"/>
    </row>
    <row r="67" spans="1:5" x14ac:dyDescent="0.2">
      <c r="A67" s="55">
        <v>4223</v>
      </c>
      <c r="B67" s="48" t="s">
        <v>323</v>
      </c>
      <c r="C67" s="277">
        <v>0</v>
      </c>
      <c r="D67" s="48"/>
      <c r="E67" s="54"/>
    </row>
    <row r="68" spans="1:5" x14ac:dyDescent="0.2">
      <c r="A68" s="55">
        <v>4225</v>
      </c>
      <c r="B68" s="48" t="s">
        <v>315</v>
      </c>
      <c r="C68" s="277">
        <v>0</v>
      </c>
      <c r="D68" s="48"/>
      <c r="E68" s="54"/>
    </row>
    <row r="69" spans="1:5" x14ac:dyDescent="0.2">
      <c r="A69" s="55">
        <v>4227</v>
      </c>
      <c r="B69" s="48" t="s">
        <v>381</v>
      </c>
      <c r="C69" s="277">
        <v>0</v>
      </c>
      <c r="D69" s="48"/>
      <c r="E69" s="54"/>
    </row>
    <row r="70" spans="1:5" x14ac:dyDescent="0.2">
      <c r="A70" s="54"/>
      <c r="B70" s="54"/>
      <c r="C70" s="234"/>
      <c r="D70" s="54"/>
      <c r="E70" s="54"/>
    </row>
    <row r="71" spans="1:5" x14ac:dyDescent="0.2">
      <c r="A71" s="53" t="s">
        <v>380</v>
      </c>
      <c r="B71" s="53"/>
      <c r="C71" s="53"/>
      <c r="D71" s="53"/>
      <c r="E71" s="53"/>
    </row>
    <row r="72" spans="1:5" x14ac:dyDescent="0.2">
      <c r="A72" s="52" t="s">
        <v>103</v>
      </c>
      <c r="B72" s="52" t="s">
        <v>104</v>
      </c>
      <c r="C72" s="52" t="s">
        <v>105</v>
      </c>
      <c r="D72" s="52" t="s">
        <v>217</v>
      </c>
      <c r="E72" s="52" t="s">
        <v>120</v>
      </c>
    </row>
    <row r="73" spans="1:5" x14ac:dyDescent="0.2">
      <c r="A73" s="51">
        <v>4300</v>
      </c>
      <c r="B73" s="48" t="s">
        <v>379</v>
      </c>
      <c r="C73" s="277">
        <v>2458.8000000000002</v>
      </c>
      <c r="D73" s="48"/>
      <c r="E73" s="48"/>
    </row>
    <row r="74" spans="1:5" x14ac:dyDescent="0.2">
      <c r="A74" s="51">
        <v>4310</v>
      </c>
      <c r="B74" s="48" t="s">
        <v>378</v>
      </c>
      <c r="C74" s="277">
        <v>0</v>
      </c>
      <c r="D74" s="48"/>
      <c r="E74" s="48"/>
    </row>
    <row r="75" spans="1:5" x14ac:dyDescent="0.2">
      <c r="A75" s="51">
        <v>4311</v>
      </c>
      <c r="B75" s="48" t="s">
        <v>377</v>
      </c>
      <c r="C75" s="277">
        <v>0</v>
      </c>
      <c r="D75" s="48"/>
      <c r="E75" s="48"/>
    </row>
    <row r="76" spans="1:5" x14ac:dyDescent="0.2">
      <c r="A76" s="51">
        <v>4319</v>
      </c>
      <c r="B76" s="48" t="s">
        <v>376</v>
      </c>
      <c r="C76" s="277">
        <v>0</v>
      </c>
      <c r="D76" s="48"/>
      <c r="E76" s="48"/>
    </row>
    <row r="77" spans="1:5" x14ac:dyDescent="0.2">
      <c r="A77" s="51">
        <v>4320</v>
      </c>
      <c r="B77" s="48" t="s">
        <v>375</v>
      </c>
      <c r="C77" s="277">
        <v>0</v>
      </c>
      <c r="D77" s="48"/>
      <c r="E77" s="48"/>
    </row>
    <row r="78" spans="1:5" x14ac:dyDescent="0.2">
      <c r="A78" s="51">
        <v>4321</v>
      </c>
      <c r="B78" s="48" t="s">
        <v>374</v>
      </c>
      <c r="C78" s="277">
        <v>0</v>
      </c>
      <c r="D78" s="48"/>
      <c r="E78" s="48"/>
    </row>
    <row r="79" spans="1:5" x14ac:dyDescent="0.2">
      <c r="A79" s="51">
        <v>4322</v>
      </c>
      <c r="B79" s="48" t="s">
        <v>373</v>
      </c>
      <c r="C79" s="277">
        <v>0</v>
      </c>
      <c r="D79" s="48"/>
      <c r="E79" s="48"/>
    </row>
    <row r="80" spans="1:5" x14ac:dyDescent="0.2">
      <c r="A80" s="51">
        <v>4323</v>
      </c>
      <c r="B80" s="48" t="s">
        <v>372</v>
      </c>
      <c r="C80" s="277">
        <v>0</v>
      </c>
      <c r="D80" s="48"/>
      <c r="E80" s="48"/>
    </row>
    <row r="81" spans="1:5" x14ac:dyDescent="0.2">
      <c r="A81" s="51">
        <v>4324</v>
      </c>
      <c r="B81" s="48" t="s">
        <v>371</v>
      </c>
      <c r="C81" s="277">
        <v>0</v>
      </c>
      <c r="D81" s="48"/>
      <c r="E81" s="48"/>
    </row>
    <row r="82" spans="1:5" x14ac:dyDescent="0.2">
      <c r="A82" s="51">
        <v>4325</v>
      </c>
      <c r="B82" s="48" t="s">
        <v>370</v>
      </c>
      <c r="C82" s="277">
        <v>0</v>
      </c>
      <c r="D82" s="48"/>
      <c r="E82" s="48"/>
    </row>
    <row r="83" spans="1:5" x14ac:dyDescent="0.2">
      <c r="A83" s="51">
        <v>4330</v>
      </c>
      <c r="B83" s="48" t="s">
        <v>369</v>
      </c>
      <c r="C83" s="277">
        <v>0</v>
      </c>
      <c r="D83" s="48"/>
      <c r="E83" s="48"/>
    </row>
    <row r="84" spans="1:5" x14ac:dyDescent="0.2">
      <c r="A84" s="51">
        <v>4331</v>
      </c>
      <c r="B84" s="48" t="s">
        <v>369</v>
      </c>
      <c r="C84" s="277">
        <v>0</v>
      </c>
      <c r="D84" s="48"/>
      <c r="E84" s="48"/>
    </row>
    <row r="85" spans="1:5" x14ac:dyDescent="0.2">
      <c r="A85" s="51">
        <v>4340</v>
      </c>
      <c r="B85" s="48" t="s">
        <v>368</v>
      </c>
      <c r="C85" s="277">
        <v>0</v>
      </c>
      <c r="D85" s="48"/>
      <c r="E85" s="48"/>
    </row>
    <row r="86" spans="1:5" x14ac:dyDescent="0.2">
      <c r="A86" s="51">
        <v>4341</v>
      </c>
      <c r="B86" s="48" t="s">
        <v>368</v>
      </c>
      <c r="C86" s="277">
        <v>0</v>
      </c>
      <c r="D86" s="48"/>
      <c r="E86" s="48"/>
    </row>
    <row r="87" spans="1:5" x14ac:dyDescent="0.2">
      <c r="A87" s="51">
        <v>4390</v>
      </c>
      <c r="B87" s="48" t="s">
        <v>362</v>
      </c>
      <c r="C87" s="277">
        <v>2458.8000000000002</v>
      </c>
      <c r="D87" s="48"/>
      <c r="E87" s="48"/>
    </row>
    <row r="88" spans="1:5" x14ac:dyDescent="0.2">
      <c r="A88" s="51">
        <v>4392</v>
      </c>
      <c r="B88" s="48" t="s">
        <v>367</v>
      </c>
      <c r="C88" s="277">
        <v>0</v>
      </c>
      <c r="D88" s="48"/>
      <c r="E88" s="48"/>
    </row>
    <row r="89" spans="1:5" x14ac:dyDescent="0.2">
      <c r="A89" s="51">
        <v>4393</v>
      </c>
      <c r="B89" s="48" t="s">
        <v>366</v>
      </c>
      <c r="C89" s="277">
        <v>0</v>
      </c>
      <c r="D89" s="48"/>
      <c r="E89" s="48"/>
    </row>
    <row r="90" spans="1:5" x14ac:dyDescent="0.2">
      <c r="A90" s="51">
        <v>4394</v>
      </c>
      <c r="B90" s="48" t="s">
        <v>365</v>
      </c>
      <c r="C90" s="277">
        <v>0</v>
      </c>
      <c r="D90" s="48"/>
      <c r="E90" s="48"/>
    </row>
    <row r="91" spans="1:5" x14ac:dyDescent="0.2">
      <c r="A91" s="51">
        <v>4395</v>
      </c>
      <c r="B91" s="48" t="s">
        <v>246</v>
      </c>
      <c r="C91" s="277">
        <v>0</v>
      </c>
      <c r="D91" s="48"/>
      <c r="E91" s="48"/>
    </row>
    <row r="92" spans="1:5" x14ac:dyDescent="0.2">
      <c r="A92" s="51">
        <v>4396</v>
      </c>
      <c r="B92" s="48" t="s">
        <v>364</v>
      </c>
      <c r="C92" s="277">
        <v>0</v>
      </c>
      <c r="D92" s="48"/>
      <c r="E92" s="48"/>
    </row>
    <row r="93" spans="1:5" x14ac:dyDescent="0.2">
      <c r="A93" s="51">
        <v>4397</v>
      </c>
      <c r="B93" s="48" t="s">
        <v>363</v>
      </c>
      <c r="C93" s="277">
        <v>0</v>
      </c>
      <c r="D93" s="48"/>
      <c r="E93" s="48"/>
    </row>
    <row r="94" spans="1:5" x14ac:dyDescent="0.2">
      <c r="A94" s="51">
        <v>4399</v>
      </c>
      <c r="B94" s="48" t="s">
        <v>362</v>
      </c>
      <c r="C94" s="277">
        <v>2458.8000000000002</v>
      </c>
      <c r="D94" s="48"/>
      <c r="E94" s="48"/>
    </row>
    <row r="95" spans="1:5" x14ac:dyDescent="0.2">
      <c r="A95" s="54"/>
      <c r="B95" s="54"/>
      <c r="C95" s="54"/>
      <c r="D95" s="54"/>
      <c r="E95" s="54"/>
    </row>
    <row r="96" spans="1:5" x14ac:dyDescent="0.2">
      <c r="A96" s="53" t="s">
        <v>361</v>
      </c>
      <c r="B96" s="53"/>
      <c r="C96" s="53"/>
      <c r="D96" s="53"/>
      <c r="E96" s="53"/>
    </row>
    <row r="97" spans="1:5" x14ac:dyDescent="0.2">
      <c r="A97" s="52" t="s">
        <v>103</v>
      </c>
      <c r="B97" s="52" t="s">
        <v>104</v>
      </c>
      <c r="C97" s="52" t="s">
        <v>105</v>
      </c>
      <c r="D97" s="52" t="s">
        <v>360</v>
      </c>
      <c r="E97" s="52" t="s">
        <v>120</v>
      </c>
    </row>
    <row r="98" spans="1:5" s="177" customFormat="1" x14ac:dyDescent="0.2">
      <c r="A98" s="172">
        <v>5000</v>
      </c>
      <c r="B98" s="173" t="s">
        <v>359</v>
      </c>
      <c r="C98" s="278">
        <v>15595166.920000002</v>
      </c>
      <c r="D98" s="174">
        <v>1</v>
      </c>
      <c r="E98" s="173"/>
    </row>
    <row r="99" spans="1:5" s="177" customFormat="1" x14ac:dyDescent="0.2">
      <c r="A99" s="172">
        <v>5100</v>
      </c>
      <c r="B99" s="173" t="s">
        <v>358</v>
      </c>
      <c r="C99" s="278">
        <v>14570466.270000001</v>
      </c>
      <c r="D99" s="174">
        <v>0.93429370424462244</v>
      </c>
      <c r="E99" s="173"/>
    </row>
    <row r="100" spans="1:5" x14ac:dyDescent="0.2">
      <c r="A100" s="51">
        <v>5110</v>
      </c>
      <c r="B100" s="48" t="s">
        <v>357</v>
      </c>
      <c r="C100" s="277">
        <v>13076864.460000001</v>
      </c>
      <c r="D100" s="49">
        <v>0.89749114528508489</v>
      </c>
      <c r="E100" s="48"/>
    </row>
    <row r="101" spans="1:5" x14ac:dyDescent="0.2">
      <c r="A101" s="51">
        <v>5111</v>
      </c>
      <c r="B101" s="48" t="s">
        <v>356</v>
      </c>
      <c r="C101" s="277">
        <v>5067513.8</v>
      </c>
      <c r="D101" s="49">
        <v>0.38751749821225873</v>
      </c>
      <c r="E101" s="48"/>
    </row>
    <row r="102" spans="1:5" x14ac:dyDescent="0.2">
      <c r="A102" s="51">
        <v>5112</v>
      </c>
      <c r="B102" s="48" t="s">
        <v>355</v>
      </c>
      <c r="C102" s="277">
        <v>4042192.93</v>
      </c>
      <c r="D102" s="49">
        <v>0.30911025669528119</v>
      </c>
      <c r="E102" s="48"/>
    </row>
    <row r="103" spans="1:5" x14ac:dyDescent="0.2">
      <c r="A103" s="51">
        <v>5113</v>
      </c>
      <c r="B103" s="48" t="s">
        <v>354</v>
      </c>
      <c r="C103" s="277">
        <v>1305376.77</v>
      </c>
      <c r="D103" s="49">
        <v>9.9823376925939317E-2</v>
      </c>
      <c r="E103" s="48"/>
    </row>
    <row r="104" spans="1:5" x14ac:dyDescent="0.2">
      <c r="A104" s="51">
        <v>5114</v>
      </c>
      <c r="B104" s="48" t="s">
        <v>353</v>
      </c>
      <c r="C104" s="277">
        <v>1085739.31</v>
      </c>
      <c r="D104" s="49">
        <v>8.3027495874190615E-2</v>
      </c>
      <c r="E104" s="48"/>
    </row>
    <row r="105" spans="1:5" x14ac:dyDescent="0.2">
      <c r="A105" s="51">
        <v>5115</v>
      </c>
      <c r="B105" s="48" t="s">
        <v>352</v>
      </c>
      <c r="C105" s="277">
        <v>1576041.65</v>
      </c>
      <c r="D105" s="49">
        <v>0.12052137229233006</v>
      </c>
      <c r="E105" s="48"/>
    </row>
    <row r="106" spans="1:5" x14ac:dyDescent="0.2">
      <c r="A106" s="51">
        <v>5116</v>
      </c>
      <c r="B106" s="48" t="s">
        <v>351</v>
      </c>
      <c r="C106" s="277">
        <v>0</v>
      </c>
      <c r="D106" s="49">
        <v>0</v>
      </c>
      <c r="E106" s="48"/>
    </row>
    <row r="107" spans="1:5" x14ac:dyDescent="0.2">
      <c r="A107" s="51">
        <v>5120</v>
      </c>
      <c r="B107" s="48" t="s">
        <v>350</v>
      </c>
      <c r="C107" s="277">
        <v>195249.76</v>
      </c>
      <c r="D107" s="49">
        <v>1.3400378298257437E-2</v>
      </c>
      <c r="E107" s="48"/>
    </row>
    <row r="108" spans="1:5" x14ac:dyDescent="0.2">
      <c r="A108" s="51">
        <v>5121</v>
      </c>
      <c r="B108" s="48" t="s">
        <v>349</v>
      </c>
      <c r="C108" s="277">
        <v>112369.76</v>
      </c>
      <c r="D108" s="49">
        <v>0.57551804417070729</v>
      </c>
      <c r="E108" s="48"/>
    </row>
    <row r="109" spans="1:5" x14ac:dyDescent="0.2">
      <c r="A109" s="51">
        <v>5122</v>
      </c>
      <c r="B109" s="48" t="s">
        <v>348</v>
      </c>
      <c r="C109" s="277">
        <v>182.07</v>
      </c>
      <c r="D109" s="49">
        <v>9.324979451959377E-4</v>
      </c>
      <c r="E109" s="48"/>
    </row>
    <row r="110" spans="1:5" x14ac:dyDescent="0.2">
      <c r="A110" s="51">
        <v>5123</v>
      </c>
      <c r="B110" s="48" t="s">
        <v>347</v>
      </c>
      <c r="C110" s="277">
        <v>0</v>
      </c>
      <c r="D110" s="49">
        <v>0</v>
      </c>
      <c r="E110" s="48"/>
    </row>
    <row r="111" spans="1:5" x14ac:dyDescent="0.2">
      <c r="A111" s="51">
        <v>5124</v>
      </c>
      <c r="B111" s="48" t="s">
        <v>346</v>
      </c>
      <c r="C111" s="277">
        <v>4146.9799999999996</v>
      </c>
      <c r="D111" s="49">
        <v>2.1239360294220078E-2</v>
      </c>
      <c r="E111" s="48"/>
    </row>
    <row r="112" spans="1:5" x14ac:dyDescent="0.2">
      <c r="A112" s="51">
        <v>5125</v>
      </c>
      <c r="B112" s="48" t="s">
        <v>345</v>
      </c>
      <c r="C112" s="277">
        <v>4117.32</v>
      </c>
      <c r="D112" s="49">
        <v>2.108745229699642E-2</v>
      </c>
      <c r="E112" s="48"/>
    </row>
    <row r="113" spans="1:5" x14ac:dyDescent="0.2">
      <c r="A113" s="51">
        <v>5126</v>
      </c>
      <c r="B113" s="48" t="s">
        <v>344</v>
      </c>
      <c r="C113" s="277">
        <v>55514.58</v>
      </c>
      <c r="D113" s="49">
        <v>0.28432598329442249</v>
      </c>
      <c r="E113" s="48"/>
    </row>
    <row r="114" spans="1:5" x14ac:dyDescent="0.2">
      <c r="A114" s="51">
        <v>5127</v>
      </c>
      <c r="B114" s="48" t="s">
        <v>343</v>
      </c>
      <c r="C114" s="277">
        <v>0</v>
      </c>
      <c r="D114" s="49">
        <v>0</v>
      </c>
      <c r="E114" s="48"/>
    </row>
    <row r="115" spans="1:5" x14ac:dyDescent="0.2">
      <c r="A115" s="51">
        <v>5128</v>
      </c>
      <c r="B115" s="48" t="s">
        <v>342</v>
      </c>
      <c r="C115" s="277">
        <v>0</v>
      </c>
      <c r="D115" s="49">
        <v>0</v>
      </c>
      <c r="E115" s="48"/>
    </row>
    <row r="116" spans="1:5" x14ac:dyDescent="0.2">
      <c r="A116" s="51">
        <v>5129</v>
      </c>
      <c r="B116" s="48" t="s">
        <v>341</v>
      </c>
      <c r="C116" s="277">
        <v>18919.05</v>
      </c>
      <c r="D116" s="49">
        <v>9.6896661998457756E-2</v>
      </c>
      <c r="E116" s="48"/>
    </row>
    <row r="117" spans="1:5" x14ac:dyDescent="0.2">
      <c r="A117" s="51">
        <v>5130</v>
      </c>
      <c r="B117" s="48" t="s">
        <v>340</v>
      </c>
      <c r="C117" s="277">
        <v>1298352.05</v>
      </c>
      <c r="D117" s="49">
        <v>8.9108476416657589E-2</v>
      </c>
      <c r="E117" s="48"/>
    </row>
    <row r="118" spans="1:5" x14ac:dyDescent="0.2">
      <c r="A118" s="51">
        <v>5131</v>
      </c>
      <c r="B118" s="48" t="s">
        <v>339</v>
      </c>
      <c r="C118" s="277">
        <v>106933.04</v>
      </c>
      <c r="D118" s="49">
        <v>8.2360589333224363E-2</v>
      </c>
      <c r="E118" s="48"/>
    </row>
    <row r="119" spans="1:5" x14ac:dyDescent="0.2">
      <c r="A119" s="51">
        <v>5132</v>
      </c>
      <c r="B119" s="48" t="s">
        <v>338</v>
      </c>
      <c r="C119" s="277">
        <v>23362.75</v>
      </c>
      <c r="D119" s="49">
        <v>1.79941565155614E-2</v>
      </c>
      <c r="E119" s="48"/>
    </row>
    <row r="120" spans="1:5" x14ac:dyDescent="0.2">
      <c r="A120" s="51">
        <v>5133</v>
      </c>
      <c r="B120" s="48" t="s">
        <v>337</v>
      </c>
      <c r="C120" s="277">
        <v>713165.51</v>
      </c>
      <c r="D120" s="49">
        <v>0.54928515728842575</v>
      </c>
      <c r="E120" s="48"/>
    </row>
    <row r="121" spans="1:5" x14ac:dyDescent="0.2">
      <c r="A121" s="51">
        <v>5134</v>
      </c>
      <c r="B121" s="48" t="s">
        <v>336</v>
      </c>
      <c r="C121" s="277">
        <v>28830.82</v>
      </c>
      <c r="D121" s="49">
        <v>2.2205702990956883E-2</v>
      </c>
      <c r="E121" s="48"/>
    </row>
    <row r="122" spans="1:5" x14ac:dyDescent="0.2">
      <c r="A122" s="51">
        <v>5135</v>
      </c>
      <c r="B122" s="48" t="s">
        <v>335</v>
      </c>
      <c r="C122" s="277">
        <v>239130.21</v>
      </c>
      <c r="D122" s="49">
        <v>0.18417979160582831</v>
      </c>
      <c r="E122" s="48"/>
    </row>
    <row r="123" spans="1:5" x14ac:dyDescent="0.2">
      <c r="A123" s="51">
        <v>5136</v>
      </c>
      <c r="B123" s="48" t="s">
        <v>334</v>
      </c>
      <c r="C123" s="277">
        <v>20650.75</v>
      </c>
      <c r="D123" s="49">
        <v>1.5905354791868661E-2</v>
      </c>
      <c r="E123" s="48"/>
    </row>
    <row r="124" spans="1:5" x14ac:dyDescent="0.2">
      <c r="A124" s="51">
        <v>5137</v>
      </c>
      <c r="B124" s="48" t="s">
        <v>333</v>
      </c>
      <c r="C124" s="277">
        <v>2305.89</v>
      </c>
      <c r="D124" s="49">
        <v>1.7760129080552534E-3</v>
      </c>
      <c r="E124" s="48"/>
    </row>
    <row r="125" spans="1:5" x14ac:dyDescent="0.2">
      <c r="A125" s="51">
        <v>5138</v>
      </c>
      <c r="B125" s="48" t="s">
        <v>332</v>
      </c>
      <c r="C125" s="277">
        <v>14307.09</v>
      </c>
      <c r="D125" s="49">
        <v>1.1019422659670772E-2</v>
      </c>
      <c r="E125" s="48"/>
    </row>
    <row r="126" spans="1:5" x14ac:dyDescent="0.2">
      <c r="A126" s="51">
        <v>5139</v>
      </c>
      <c r="B126" s="48" t="s">
        <v>331</v>
      </c>
      <c r="C126" s="277">
        <v>149665.99</v>
      </c>
      <c r="D126" s="49">
        <v>0.11527381190640858</v>
      </c>
      <c r="E126" s="48"/>
    </row>
    <row r="127" spans="1:5" s="177" customFormat="1" x14ac:dyDescent="0.2">
      <c r="A127" s="172">
        <v>5200</v>
      </c>
      <c r="B127" s="173" t="s">
        <v>330</v>
      </c>
      <c r="C127" s="278">
        <v>144118.54999999999</v>
      </c>
      <c r="D127" s="174">
        <v>9.241231641783542E-3</v>
      </c>
      <c r="E127" s="173"/>
    </row>
    <row r="128" spans="1:5" x14ac:dyDescent="0.2">
      <c r="A128" s="51">
        <v>5210</v>
      </c>
      <c r="B128" s="48" t="s">
        <v>329</v>
      </c>
      <c r="C128" s="277">
        <v>0</v>
      </c>
      <c r="D128" s="49">
        <v>0</v>
      </c>
      <c r="E128" s="48"/>
    </row>
    <row r="129" spans="1:5" x14ac:dyDescent="0.2">
      <c r="A129" s="51">
        <v>5211</v>
      </c>
      <c r="B129" s="48" t="s">
        <v>328</v>
      </c>
      <c r="C129" s="277">
        <v>0</v>
      </c>
      <c r="D129" s="49">
        <v>0</v>
      </c>
      <c r="E129" s="48"/>
    </row>
    <row r="130" spans="1:5" x14ac:dyDescent="0.2">
      <c r="A130" s="51">
        <v>5212</v>
      </c>
      <c r="B130" s="48" t="s">
        <v>327</v>
      </c>
      <c r="C130" s="277">
        <v>0</v>
      </c>
      <c r="D130" s="49">
        <v>0</v>
      </c>
      <c r="E130" s="48"/>
    </row>
    <row r="131" spans="1:5" x14ac:dyDescent="0.2">
      <c r="A131" s="51">
        <v>5220</v>
      </c>
      <c r="B131" s="48" t="s">
        <v>326</v>
      </c>
      <c r="C131" s="277">
        <v>0</v>
      </c>
      <c r="D131" s="49">
        <v>0</v>
      </c>
      <c r="E131" s="48"/>
    </row>
    <row r="132" spans="1:5" x14ac:dyDescent="0.2">
      <c r="A132" s="51">
        <v>5221</v>
      </c>
      <c r="B132" s="48" t="s">
        <v>325</v>
      </c>
      <c r="C132" s="277">
        <v>0</v>
      </c>
      <c r="D132" s="49">
        <v>0</v>
      </c>
      <c r="E132" s="48"/>
    </row>
    <row r="133" spans="1:5" x14ac:dyDescent="0.2">
      <c r="A133" s="51">
        <v>5222</v>
      </c>
      <c r="B133" s="48" t="s">
        <v>324</v>
      </c>
      <c r="C133" s="277">
        <v>0</v>
      </c>
      <c r="D133" s="49">
        <v>0</v>
      </c>
      <c r="E133" s="48"/>
    </row>
    <row r="134" spans="1:5" x14ac:dyDescent="0.2">
      <c r="A134" s="51">
        <v>5230</v>
      </c>
      <c r="B134" s="48" t="s">
        <v>323</v>
      </c>
      <c r="C134" s="277">
        <v>0</v>
      </c>
      <c r="D134" s="49">
        <v>0</v>
      </c>
      <c r="E134" s="48"/>
    </row>
    <row r="135" spans="1:5" x14ac:dyDescent="0.2">
      <c r="A135" s="51">
        <v>5231</v>
      </c>
      <c r="B135" s="48" t="s">
        <v>322</v>
      </c>
      <c r="C135" s="277">
        <v>0</v>
      </c>
      <c r="D135" s="49">
        <v>0</v>
      </c>
      <c r="E135" s="48"/>
    </row>
    <row r="136" spans="1:5" x14ac:dyDescent="0.2">
      <c r="A136" s="51">
        <v>5232</v>
      </c>
      <c r="B136" s="48" t="s">
        <v>321</v>
      </c>
      <c r="C136" s="277">
        <v>0</v>
      </c>
      <c r="D136" s="49">
        <v>0</v>
      </c>
      <c r="E136" s="48"/>
    </row>
    <row r="137" spans="1:5" x14ac:dyDescent="0.2">
      <c r="A137" s="51">
        <v>5240</v>
      </c>
      <c r="B137" s="48" t="s">
        <v>320</v>
      </c>
      <c r="C137" s="277">
        <v>144118.54999999999</v>
      </c>
      <c r="D137" s="49">
        <v>1</v>
      </c>
      <c r="E137" s="48"/>
    </row>
    <row r="138" spans="1:5" x14ac:dyDescent="0.2">
      <c r="A138" s="51">
        <v>5241</v>
      </c>
      <c r="B138" s="48" t="s">
        <v>319</v>
      </c>
      <c r="C138" s="277">
        <v>144118.54999999999</v>
      </c>
      <c r="D138" s="49">
        <v>1</v>
      </c>
      <c r="E138" s="48"/>
    </row>
    <row r="139" spans="1:5" x14ac:dyDescent="0.2">
      <c r="A139" s="51">
        <v>5242</v>
      </c>
      <c r="B139" s="48" t="s">
        <v>318</v>
      </c>
      <c r="C139" s="277">
        <v>0</v>
      </c>
      <c r="D139" s="49">
        <v>0</v>
      </c>
      <c r="E139" s="48"/>
    </row>
    <row r="140" spans="1:5" x14ac:dyDescent="0.2">
      <c r="A140" s="51">
        <v>5243</v>
      </c>
      <c r="B140" s="48" t="s">
        <v>317</v>
      </c>
      <c r="C140" s="277">
        <v>0</v>
      </c>
      <c r="D140" s="49">
        <v>0</v>
      </c>
      <c r="E140" s="48"/>
    </row>
    <row r="141" spans="1:5" x14ac:dyDescent="0.2">
      <c r="A141" s="51">
        <v>5244</v>
      </c>
      <c r="B141" s="48" t="s">
        <v>316</v>
      </c>
      <c r="C141" s="277">
        <v>0</v>
      </c>
      <c r="D141" s="49">
        <v>0</v>
      </c>
      <c r="E141" s="48"/>
    </row>
    <row r="142" spans="1:5" x14ac:dyDescent="0.2">
      <c r="A142" s="51">
        <v>5250</v>
      </c>
      <c r="B142" s="48" t="s">
        <v>315</v>
      </c>
      <c r="C142" s="277">
        <v>0</v>
      </c>
      <c r="D142" s="49">
        <v>0</v>
      </c>
      <c r="E142" s="48"/>
    </row>
    <row r="143" spans="1:5" x14ac:dyDescent="0.2">
      <c r="A143" s="51">
        <v>5251</v>
      </c>
      <c r="B143" s="48" t="s">
        <v>314</v>
      </c>
      <c r="C143" s="277">
        <v>0</v>
      </c>
      <c r="D143" s="49">
        <v>0</v>
      </c>
      <c r="E143" s="48"/>
    </row>
    <row r="144" spans="1:5" x14ac:dyDescent="0.2">
      <c r="A144" s="51">
        <v>5252</v>
      </c>
      <c r="B144" s="48" t="s">
        <v>313</v>
      </c>
      <c r="C144" s="277">
        <v>0</v>
      </c>
      <c r="D144" s="49">
        <v>0</v>
      </c>
      <c r="E144" s="48"/>
    </row>
    <row r="145" spans="1:5" x14ac:dyDescent="0.2">
      <c r="A145" s="51">
        <v>5259</v>
      </c>
      <c r="B145" s="48" t="s">
        <v>312</v>
      </c>
      <c r="C145" s="277">
        <v>0</v>
      </c>
      <c r="D145" s="49">
        <v>0</v>
      </c>
      <c r="E145" s="48"/>
    </row>
    <row r="146" spans="1:5" x14ac:dyDescent="0.2">
      <c r="A146" s="51">
        <v>5260</v>
      </c>
      <c r="B146" s="48" t="s">
        <v>311</v>
      </c>
      <c r="C146" s="277">
        <v>0</v>
      </c>
      <c r="D146" s="49">
        <v>0</v>
      </c>
      <c r="E146" s="48"/>
    </row>
    <row r="147" spans="1:5" x14ac:dyDescent="0.2">
      <c r="A147" s="51">
        <v>5261</v>
      </c>
      <c r="B147" s="48" t="s">
        <v>310</v>
      </c>
      <c r="C147" s="277">
        <v>0</v>
      </c>
      <c r="D147" s="49">
        <v>0</v>
      </c>
      <c r="E147" s="48"/>
    </row>
    <row r="148" spans="1:5" x14ac:dyDescent="0.2">
      <c r="A148" s="51">
        <v>5262</v>
      </c>
      <c r="B148" s="48" t="s">
        <v>309</v>
      </c>
      <c r="C148" s="277">
        <v>0</v>
      </c>
      <c r="D148" s="49">
        <v>0</v>
      </c>
      <c r="E148" s="48"/>
    </row>
    <row r="149" spans="1:5" x14ac:dyDescent="0.2">
      <c r="A149" s="51">
        <v>5270</v>
      </c>
      <c r="B149" s="48" t="s">
        <v>308</v>
      </c>
      <c r="C149" s="277">
        <v>0</v>
      </c>
      <c r="D149" s="49">
        <v>0</v>
      </c>
      <c r="E149" s="48"/>
    </row>
    <row r="150" spans="1:5" x14ac:dyDescent="0.2">
      <c r="A150" s="51">
        <v>5271</v>
      </c>
      <c r="B150" s="48" t="s">
        <v>307</v>
      </c>
      <c r="C150" s="277">
        <v>0</v>
      </c>
      <c r="D150" s="49">
        <v>0</v>
      </c>
      <c r="E150" s="48"/>
    </row>
    <row r="151" spans="1:5" x14ac:dyDescent="0.2">
      <c r="A151" s="51">
        <v>5280</v>
      </c>
      <c r="B151" s="48" t="s">
        <v>306</v>
      </c>
      <c r="C151" s="277">
        <v>0</v>
      </c>
      <c r="D151" s="49">
        <v>0</v>
      </c>
      <c r="E151" s="48"/>
    </row>
    <row r="152" spans="1:5" x14ac:dyDescent="0.2">
      <c r="A152" s="51">
        <v>5281</v>
      </c>
      <c r="B152" s="48" t="s">
        <v>305</v>
      </c>
      <c r="C152" s="277">
        <v>0</v>
      </c>
      <c r="D152" s="49">
        <v>0</v>
      </c>
      <c r="E152" s="48"/>
    </row>
    <row r="153" spans="1:5" x14ac:dyDescent="0.2">
      <c r="A153" s="51">
        <v>5282</v>
      </c>
      <c r="B153" s="48" t="s">
        <v>304</v>
      </c>
      <c r="C153" s="277">
        <v>0</v>
      </c>
      <c r="D153" s="49">
        <v>0</v>
      </c>
      <c r="E153" s="48"/>
    </row>
    <row r="154" spans="1:5" x14ac:dyDescent="0.2">
      <c r="A154" s="51">
        <v>5283</v>
      </c>
      <c r="B154" s="48" t="s">
        <v>303</v>
      </c>
      <c r="C154" s="277">
        <v>0</v>
      </c>
      <c r="D154" s="49">
        <v>0</v>
      </c>
      <c r="E154" s="48"/>
    </row>
    <row r="155" spans="1:5" x14ac:dyDescent="0.2">
      <c r="A155" s="51">
        <v>5284</v>
      </c>
      <c r="B155" s="48" t="s">
        <v>302</v>
      </c>
      <c r="C155" s="277">
        <v>0</v>
      </c>
      <c r="D155" s="49">
        <v>0</v>
      </c>
      <c r="E155" s="48"/>
    </row>
    <row r="156" spans="1:5" x14ac:dyDescent="0.2">
      <c r="A156" s="51">
        <v>5285</v>
      </c>
      <c r="B156" s="48" t="s">
        <v>301</v>
      </c>
      <c r="C156" s="277">
        <v>0</v>
      </c>
      <c r="D156" s="49">
        <v>0</v>
      </c>
      <c r="E156" s="48"/>
    </row>
    <row r="157" spans="1:5" x14ac:dyDescent="0.2">
      <c r="A157" s="51">
        <v>5290</v>
      </c>
      <c r="B157" s="48" t="s">
        <v>300</v>
      </c>
      <c r="C157" s="277">
        <v>0</v>
      </c>
      <c r="D157" s="49">
        <v>0</v>
      </c>
      <c r="E157" s="48"/>
    </row>
    <row r="158" spans="1:5" x14ac:dyDescent="0.2">
      <c r="A158" s="51">
        <v>5291</v>
      </c>
      <c r="B158" s="48" t="s">
        <v>299</v>
      </c>
      <c r="C158" s="277">
        <v>0</v>
      </c>
      <c r="D158" s="49">
        <v>0</v>
      </c>
      <c r="E158" s="48"/>
    </row>
    <row r="159" spans="1:5" x14ac:dyDescent="0.2">
      <c r="A159" s="51">
        <v>5292</v>
      </c>
      <c r="B159" s="48" t="s">
        <v>298</v>
      </c>
      <c r="C159" s="277">
        <v>0</v>
      </c>
      <c r="D159" s="49">
        <v>0</v>
      </c>
      <c r="E159" s="48"/>
    </row>
    <row r="160" spans="1:5" s="177" customFormat="1" x14ac:dyDescent="0.2">
      <c r="A160" s="172">
        <v>5300</v>
      </c>
      <c r="B160" s="173" t="s">
        <v>297</v>
      </c>
      <c r="C160" s="278">
        <v>0</v>
      </c>
      <c r="D160" s="174">
        <v>0</v>
      </c>
      <c r="E160" s="173"/>
    </row>
    <row r="161" spans="1:5" x14ac:dyDescent="0.2">
      <c r="A161" s="51">
        <v>5310</v>
      </c>
      <c r="B161" s="48" t="s">
        <v>296</v>
      </c>
      <c r="C161" s="277">
        <v>0</v>
      </c>
      <c r="D161" s="49">
        <v>0</v>
      </c>
      <c r="E161" s="48"/>
    </row>
    <row r="162" spans="1:5" x14ac:dyDescent="0.2">
      <c r="A162" s="51">
        <v>5311</v>
      </c>
      <c r="B162" s="48" t="s">
        <v>295</v>
      </c>
      <c r="C162" s="277">
        <v>0</v>
      </c>
      <c r="D162" s="49">
        <v>0</v>
      </c>
      <c r="E162" s="48"/>
    </row>
    <row r="163" spans="1:5" x14ac:dyDescent="0.2">
      <c r="A163" s="51">
        <v>5312</v>
      </c>
      <c r="B163" s="48" t="s">
        <v>294</v>
      </c>
      <c r="C163" s="277">
        <v>0</v>
      </c>
      <c r="D163" s="49">
        <v>0</v>
      </c>
      <c r="E163" s="48"/>
    </row>
    <row r="164" spans="1:5" x14ac:dyDescent="0.2">
      <c r="A164" s="51">
        <v>5320</v>
      </c>
      <c r="B164" s="48" t="s">
        <v>293</v>
      </c>
      <c r="C164" s="277">
        <v>0</v>
      </c>
      <c r="D164" s="49">
        <v>0</v>
      </c>
      <c r="E164" s="48"/>
    </row>
    <row r="165" spans="1:5" x14ac:dyDescent="0.2">
      <c r="A165" s="51">
        <v>5321</v>
      </c>
      <c r="B165" s="48" t="s">
        <v>292</v>
      </c>
      <c r="C165" s="277">
        <v>0</v>
      </c>
      <c r="D165" s="49">
        <v>0</v>
      </c>
      <c r="E165" s="48"/>
    </row>
    <row r="166" spans="1:5" x14ac:dyDescent="0.2">
      <c r="A166" s="51">
        <v>5322</v>
      </c>
      <c r="B166" s="48" t="s">
        <v>291</v>
      </c>
      <c r="C166" s="277">
        <v>0</v>
      </c>
      <c r="D166" s="49">
        <v>0</v>
      </c>
      <c r="E166" s="48"/>
    </row>
    <row r="167" spans="1:5" x14ac:dyDescent="0.2">
      <c r="A167" s="51">
        <v>5330</v>
      </c>
      <c r="B167" s="48" t="s">
        <v>290</v>
      </c>
      <c r="C167" s="277">
        <v>0</v>
      </c>
      <c r="D167" s="49">
        <v>0</v>
      </c>
      <c r="E167" s="48"/>
    </row>
    <row r="168" spans="1:5" x14ac:dyDescent="0.2">
      <c r="A168" s="51">
        <v>5331</v>
      </c>
      <c r="B168" s="48" t="s">
        <v>289</v>
      </c>
      <c r="C168" s="277">
        <v>0</v>
      </c>
      <c r="D168" s="49">
        <v>0</v>
      </c>
      <c r="E168" s="48"/>
    </row>
    <row r="169" spans="1:5" x14ac:dyDescent="0.2">
      <c r="A169" s="51">
        <v>5332</v>
      </c>
      <c r="B169" s="48" t="s">
        <v>288</v>
      </c>
      <c r="C169" s="277">
        <v>0</v>
      </c>
      <c r="D169" s="49">
        <v>0</v>
      </c>
      <c r="E169" s="48"/>
    </row>
    <row r="170" spans="1:5" s="177" customFormat="1" x14ac:dyDescent="0.2">
      <c r="A170" s="172">
        <v>5400</v>
      </c>
      <c r="B170" s="173" t="s">
        <v>287</v>
      </c>
      <c r="C170" s="278">
        <v>0</v>
      </c>
      <c r="D170" s="174">
        <v>0</v>
      </c>
      <c r="E170" s="173"/>
    </row>
    <row r="171" spans="1:5" x14ac:dyDescent="0.2">
      <c r="A171" s="51">
        <v>5410</v>
      </c>
      <c r="B171" s="48" t="s">
        <v>286</v>
      </c>
      <c r="C171" s="277">
        <v>0</v>
      </c>
      <c r="D171" s="49">
        <v>0</v>
      </c>
      <c r="E171" s="48"/>
    </row>
    <row r="172" spans="1:5" x14ac:dyDescent="0.2">
      <c r="A172" s="51">
        <v>5411</v>
      </c>
      <c r="B172" s="48" t="s">
        <v>285</v>
      </c>
      <c r="C172" s="277">
        <v>0</v>
      </c>
      <c r="D172" s="49">
        <v>0</v>
      </c>
      <c r="E172" s="48"/>
    </row>
    <row r="173" spans="1:5" x14ac:dyDescent="0.2">
      <c r="A173" s="51">
        <v>5412</v>
      </c>
      <c r="B173" s="48" t="s">
        <v>284</v>
      </c>
      <c r="C173" s="277">
        <v>0</v>
      </c>
      <c r="D173" s="49">
        <v>0</v>
      </c>
      <c r="E173" s="48"/>
    </row>
    <row r="174" spans="1:5" x14ac:dyDescent="0.2">
      <c r="A174" s="51">
        <v>5420</v>
      </c>
      <c r="B174" s="48" t="s">
        <v>283</v>
      </c>
      <c r="C174" s="277">
        <v>0</v>
      </c>
      <c r="D174" s="49">
        <v>0</v>
      </c>
      <c r="E174" s="48"/>
    </row>
    <row r="175" spans="1:5" x14ac:dyDescent="0.2">
      <c r="A175" s="51">
        <v>5421</v>
      </c>
      <c r="B175" s="48" t="s">
        <v>282</v>
      </c>
      <c r="C175" s="277">
        <v>0</v>
      </c>
      <c r="D175" s="49">
        <v>0</v>
      </c>
      <c r="E175" s="48"/>
    </row>
    <row r="176" spans="1:5" x14ac:dyDescent="0.2">
      <c r="A176" s="51">
        <v>5422</v>
      </c>
      <c r="B176" s="48" t="s">
        <v>281</v>
      </c>
      <c r="C176" s="277">
        <v>0</v>
      </c>
      <c r="D176" s="49">
        <v>0</v>
      </c>
      <c r="E176" s="48"/>
    </row>
    <row r="177" spans="1:5" x14ac:dyDescent="0.2">
      <c r="A177" s="51">
        <v>5430</v>
      </c>
      <c r="B177" s="48" t="s">
        <v>280</v>
      </c>
      <c r="C177" s="277">
        <v>0</v>
      </c>
      <c r="D177" s="49">
        <v>0</v>
      </c>
      <c r="E177" s="48"/>
    </row>
    <row r="178" spans="1:5" x14ac:dyDescent="0.2">
      <c r="A178" s="51">
        <v>5431</v>
      </c>
      <c r="B178" s="48" t="s">
        <v>279</v>
      </c>
      <c r="C178" s="277">
        <v>0</v>
      </c>
      <c r="D178" s="49">
        <v>0</v>
      </c>
      <c r="E178" s="48"/>
    </row>
    <row r="179" spans="1:5" x14ac:dyDescent="0.2">
      <c r="A179" s="51">
        <v>5432</v>
      </c>
      <c r="B179" s="48" t="s">
        <v>278</v>
      </c>
      <c r="C179" s="277">
        <v>0</v>
      </c>
      <c r="D179" s="49">
        <v>0</v>
      </c>
      <c r="E179" s="48"/>
    </row>
    <row r="180" spans="1:5" x14ac:dyDescent="0.2">
      <c r="A180" s="51">
        <v>5440</v>
      </c>
      <c r="B180" s="48" t="s">
        <v>277</v>
      </c>
      <c r="C180" s="277">
        <v>0</v>
      </c>
      <c r="D180" s="49">
        <v>0</v>
      </c>
      <c r="E180" s="48"/>
    </row>
    <row r="181" spans="1:5" x14ac:dyDescent="0.2">
      <c r="A181" s="51">
        <v>5441</v>
      </c>
      <c r="B181" s="48" t="s">
        <v>277</v>
      </c>
      <c r="C181" s="277">
        <v>0</v>
      </c>
      <c r="D181" s="49">
        <v>0</v>
      </c>
      <c r="E181" s="48"/>
    </row>
    <row r="182" spans="1:5" x14ac:dyDescent="0.2">
      <c r="A182" s="51">
        <v>5450</v>
      </c>
      <c r="B182" s="48" t="s">
        <v>276</v>
      </c>
      <c r="C182" s="277">
        <v>0</v>
      </c>
      <c r="D182" s="49">
        <v>0</v>
      </c>
      <c r="E182" s="48"/>
    </row>
    <row r="183" spans="1:5" x14ac:dyDescent="0.2">
      <c r="A183" s="51">
        <v>5451</v>
      </c>
      <c r="B183" s="48" t="s">
        <v>275</v>
      </c>
      <c r="C183" s="277">
        <v>0</v>
      </c>
      <c r="D183" s="49">
        <v>0</v>
      </c>
      <c r="E183" s="48"/>
    </row>
    <row r="184" spans="1:5" x14ac:dyDescent="0.2">
      <c r="A184" s="51">
        <v>5452</v>
      </c>
      <c r="B184" s="48" t="s">
        <v>274</v>
      </c>
      <c r="C184" s="277">
        <v>0</v>
      </c>
      <c r="D184" s="49">
        <v>0</v>
      </c>
      <c r="E184" s="48"/>
    </row>
    <row r="185" spans="1:5" s="177" customFormat="1" x14ac:dyDescent="0.2">
      <c r="A185" s="172">
        <v>5500</v>
      </c>
      <c r="B185" s="173" t="s">
        <v>273</v>
      </c>
      <c r="C185" s="278">
        <v>880582.10000000009</v>
      </c>
      <c r="D185" s="174">
        <v>5.6465064113593984E-2</v>
      </c>
      <c r="E185" s="173"/>
    </row>
    <row r="186" spans="1:5" x14ac:dyDescent="0.2">
      <c r="A186" s="51">
        <v>5510</v>
      </c>
      <c r="B186" s="48" t="s">
        <v>272</v>
      </c>
      <c r="C186" s="277">
        <v>880582.10000000009</v>
      </c>
      <c r="D186" s="49">
        <v>1</v>
      </c>
      <c r="E186" s="48"/>
    </row>
    <row r="187" spans="1:5" x14ac:dyDescent="0.2">
      <c r="A187" s="51">
        <v>5511</v>
      </c>
      <c r="B187" s="48" t="s">
        <v>271</v>
      </c>
      <c r="C187" s="277">
        <v>0</v>
      </c>
      <c r="D187" s="49">
        <v>0</v>
      </c>
      <c r="E187" s="48"/>
    </row>
    <row r="188" spans="1:5" x14ac:dyDescent="0.2">
      <c r="A188" s="51">
        <v>5512</v>
      </c>
      <c r="B188" s="48" t="s">
        <v>270</v>
      </c>
      <c r="C188" s="277">
        <v>0</v>
      </c>
      <c r="D188" s="49">
        <v>0</v>
      </c>
      <c r="E188" s="48"/>
    </row>
    <row r="189" spans="1:5" x14ac:dyDescent="0.2">
      <c r="A189" s="51">
        <v>5513</v>
      </c>
      <c r="B189" s="48" t="s">
        <v>269</v>
      </c>
      <c r="C189" s="277">
        <v>666635.04</v>
      </c>
      <c r="D189" s="49">
        <v>0.7570390540529951</v>
      </c>
      <c r="E189" s="48"/>
    </row>
    <row r="190" spans="1:5" x14ac:dyDescent="0.2">
      <c r="A190" s="51">
        <v>5514</v>
      </c>
      <c r="B190" s="48" t="s">
        <v>268</v>
      </c>
      <c r="C190" s="277">
        <v>0</v>
      </c>
      <c r="D190" s="49">
        <v>0</v>
      </c>
      <c r="E190" s="48"/>
    </row>
    <row r="191" spans="1:5" x14ac:dyDescent="0.2">
      <c r="A191" s="51">
        <v>5515</v>
      </c>
      <c r="B191" s="48" t="s">
        <v>267</v>
      </c>
      <c r="C191" s="277">
        <v>210626.9</v>
      </c>
      <c r="D191" s="49">
        <v>0.23919053089995806</v>
      </c>
      <c r="E191" s="48"/>
    </row>
    <row r="192" spans="1:5" x14ac:dyDescent="0.2">
      <c r="A192" s="51">
        <v>5516</v>
      </c>
      <c r="B192" s="48" t="s">
        <v>266</v>
      </c>
      <c r="C192" s="277">
        <v>0</v>
      </c>
      <c r="D192" s="49">
        <v>0</v>
      </c>
      <c r="E192" s="48"/>
    </row>
    <row r="193" spans="1:5" x14ac:dyDescent="0.2">
      <c r="A193" s="51">
        <v>5517</v>
      </c>
      <c r="B193" s="48" t="s">
        <v>265</v>
      </c>
      <c r="C193" s="277">
        <v>3320.16</v>
      </c>
      <c r="D193" s="49">
        <v>3.7704150470467199E-3</v>
      </c>
      <c r="E193" s="48"/>
    </row>
    <row r="194" spans="1:5" x14ac:dyDescent="0.2">
      <c r="A194" s="51">
        <v>5518</v>
      </c>
      <c r="B194" s="48" t="s">
        <v>264</v>
      </c>
      <c r="C194" s="277">
        <v>0</v>
      </c>
      <c r="D194" s="49">
        <v>0</v>
      </c>
      <c r="E194" s="48"/>
    </row>
    <row r="195" spans="1:5" x14ac:dyDescent="0.2">
      <c r="A195" s="51">
        <v>5520</v>
      </c>
      <c r="B195" s="48" t="s">
        <v>263</v>
      </c>
      <c r="C195" s="277">
        <v>0</v>
      </c>
      <c r="D195" s="49">
        <v>0</v>
      </c>
      <c r="E195" s="48"/>
    </row>
    <row r="196" spans="1:5" x14ac:dyDescent="0.2">
      <c r="A196" s="51">
        <v>5521</v>
      </c>
      <c r="B196" s="48" t="s">
        <v>262</v>
      </c>
      <c r="C196" s="277">
        <v>0</v>
      </c>
      <c r="D196" s="49">
        <v>0</v>
      </c>
      <c r="E196" s="48"/>
    </row>
    <row r="197" spans="1:5" x14ac:dyDescent="0.2">
      <c r="A197" s="51">
        <v>5522</v>
      </c>
      <c r="B197" s="48" t="s">
        <v>261</v>
      </c>
      <c r="C197" s="277">
        <v>0</v>
      </c>
      <c r="D197" s="49">
        <v>0</v>
      </c>
      <c r="E197" s="48"/>
    </row>
    <row r="198" spans="1:5" x14ac:dyDescent="0.2">
      <c r="A198" s="51">
        <v>5530</v>
      </c>
      <c r="B198" s="48" t="s">
        <v>260</v>
      </c>
      <c r="C198" s="277">
        <v>0</v>
      </c>
      <c r="D198" s="49">
        <v>0</v>
      </c>
      <c r="E198" s="48"/>
    </row>
    <row r="199" spans="1:5" x14ac:dyDescent="0.2">
      <c r="A199" s="51">
        <v>5531</v>
      </c>
      <c r="B199" s="48" t="s">
        <v>259</v>
      </c>
      <c r="C199" s="277">
        <v>0</v>
      </c>
      <c r="D199" s="49">
        <v>0</v>
      </c>
      <c r="E199" s="48"/>
    </row>
    <row r="200" spans="1:5" x14ac:dyDescent="0.2">
      <c r="A200" s="51">
        <v>5532</v>
      </c>
      <c r="B200" s="48" t="s">
        <v>258</v>
      </c>
      <c r="C200" s="277">
        <v>0</v>
      </c>
      <c r="D200" s="49">
        <v>0</v>
      </c>
      <c r="E200" s="48"/>
    </row>
    <row r="201" spans="1:5" x14ac:dyDescent="0.2">
      <c r="A201" s="51">
        <v>5533</v>
      </c>
      <c r="B201" s="48" t="s">
        <v>257</v>
      </c>
      <c r="C201" s="277">
        <v>0</v>
      </c>
      <c r="D201" s="49">
        <v>0</v>
      </c>
      <c r="E201" s="48"/>
    </row>
    <row r="202" spans="1:5" x14ac:dyDescent="0.2">
      <c r="A202" s="51">
        <v>5534</v>
      </c>
      <c r="B202" s="48" t="s">
        <v>256</v>
      </c>
      <c r="C202" s="277">
        <v>0</v>
      </c>
      <c r="D202" s="49">
        <v>0</v>
      </c>
      <c r="E202" s="48"/>
    </row>
    <row r="203" spans="1:5" x14ac:dyDescent="0.2">
      <c r="A203" s="51">
        <v>5535</v>
      </c>
      <c r="B203" s="48" t="s">
        <v>255</v>
      </c>
      <c r="C203" s="277">
        <v>0</v>
      </c>
      <c r="D203" s="49">
        <v>0</v>
      </c>
      <c r="E203" s="48"/>
    </row>
    <row r="204" spans="1:5" x14ac:dyDescent="0.2">
      <c r="A204" s="51">
        <v>5540</v>
      </c>
      <c r="B204" s="48" t="s">
        <v>254</v>
      </c>
      <c r="C204" s="277">
        <v>0</v>
      </c>
      <c r="D204" s="49">
        <v>0</v>
      </c>
      <c r="E204" s="48"/>
    </row>
    <row r="205" spans="1:5" x14ac:dyDescent="0.2">
      <c r="A205" s="51">
        <v>5541</v>
      </c>
      <c r="B205" s="48" t="s">
        <v>254</v>
      </c>
      <c r="C205" s="277">
        <v>0</v>
      </c>
      <c r="D205" s="49">
        <v>0</v>
      </c>
      <c r="E205" s="48"/>
    </row>
    <row r="206" spans="1:5" x14ac:dyDescent="0.2">
      <c r="A206" s="51">
        <v>5550</v>
      </c>
      <c r="B206" s="48" t="s">
        <v>253</v>
      </c>
      <c r="C206" s="277">
        <v>0</v>
      </c>
      <c r="D206" s="49">
        <v>0</v>
      </c>
      <c r="E206" s="48"/>
    </row>
    <row r="207" spans="1:5" x14ac:dyDescent="0.2">
      <c r="A207" s="51">
        <v>5551</v>
      </c>
      <c r="B207" s="48" t="s">
        <v>253</v>
      </c>
      <c r="C207" s="277">
        <v>0</v>
      </c>
      <c r="D207" s="49">
        <v>0</v>
      </c>
      <c r="E207" s="48"/>
    </row>
    <row r="208" spans="1:5" x14ac:dyDescent="0.2">
      <c r="A208" s="51">
        <v>5590</v>
      </c>
      <c r="B208" s="48" t="s">
        <v>252</v>
      </c>
      <c r="C208" s="277">
        <v>0</v>
      </c>
      <c r="D208" s="49">
        <v>0</v>
      </c>
      <c r="E208" s="48"/>
    </row>
    <row r="209" spans="1:5" x14ac:dyDescent="0.2">
      <c r="A209" s="51">
        <v>5591</v>
      </c>
      <c r="B209" s="48" t="s">
        <v>251</v>
      </c>
      <c r="C209" s="277">
        <v>0</v>
      </c>
      <c r="D209" s="49">
        <v>0</v>
      </c>
      <c r="E209" s="48"/>
    </row>
    <row r="210" spans="1:5" x14ac:dyDescent="0.2">
      <c r="A210" s="51">
        <v>5592</v>
      </c>
      <c r="B210" s="48" t="s">
        <v>250</v>
      </c>
      <c r="C210" s="277">
        <v>0</v>
      </c>
      <c r="D210" s="49">
        <v>0</v>
      </c>
      <c r="E210" s="48"/>
    </row>
    <row r="211" spans="1:5" x14ac:dyDescent="0.2">
      <c r="A211" s="51">
        <v>5593</v>
      </c>
      <c r="B211" s="48" t="s">
        <v>249</v>
      </c>
      <c r="C211" s="277">
        <v>0</v>
      </c>
      <c r="D211" s="49">
        <v>0</v>
      </c>
      <c r="E211" s="48"/>
    </row>
    <row r="212" spans="1:5" x14ac:dyDescent="0.2">
      <c r="A212" s="51">
        <v>5594</v>
      </c>
      <c r="B212" s="48" t="s">
        <v>248</v>
      </c>
      <c r="C212" s="277">
        <v>0</v>
      </c>
      <c r="D212" s="49">
        <v>0</v>
      </c>
      <c r="E212" s="48"/>
    </row>
    <row r="213" spans="1:5" x14ac:dyDescent="0.2">
      <c r="A213" s="51">
        <v>5595</v>
      </c>
      <c r="B213" s="48" t="s">
        <v>247</v>
      </c>
      <c r="C213" s="277">
        <v>0</v>
      </c>
      <c r="D213" s="49">
        <v>0</v>
      </c>
      <c r="E213" s="48"/>
    </row>
    <row r="214" spans="1:5" x14ac:dyDescent="0.2">
      <c r="A214" s="51">
        <v>5596</v>
      </c>
      <c r="B214" s="48" t="s">
        <v>246</v>
      </c>
      <c r="C214" s="277">
        <v>0</v>
      </c>
      <c r="D214" s="49">
        <v>0</v>
      </c>
      <c r="E214" s="48"/>
    </row>
    <row r="215" spans="1:5" x14ac:dyDescent="0.2">
      <c r="A215" s="51">
        <v>5597</v>
      </c>
      <c r="B215" s="48" t="s">
        <v>245</v>
      </c>
      <c r="C215" s="277">
        <v>0</v>
      </c>
      <c r="D215" s="49">
        <v>0</v>
      </c>
      <c r="E215" s="48"/>
    </row>
    <row r="216" spans="1:5" x14ac:dyDescent="0.2">
      <c r="A216" s="51">
        <v>5598</v>
      </c>
      <c r="B216" s="48" t="s">
        <v>244</v>
      </c>
      <c r="C216" s="277">
        <v>0</v>
      </c>
      <c r="D216" s="49">
        <v>0</v>
      </c>
      <c r="E216" s="48"/>
    </row>
    <row r="217" spans="1:5" x14ac:dyDescent="0.2">
      <c r="A217" s="51">
        <v>5599</v>
      </c>
      <c r="B217" s="48" t="s">
        <v>243</v>
      </c>
      <c r="C217" s="277">
        <v>0</v>
      </c>
      <c r="D217" s="49">
        <v>0</v>
      </c>
      <c r="E217" s="48"/>
    </row>
    <row r="218" spans="1:5" s="177" customFormat="1" x14ac:dyDescent="0.2">
      <c r="A218" s="172">
        <v>5600</v>
      </c>
      <c r="B218" s="173" t="s">
        <v>242</v>
      </c>
      <c r="C218" s="278">
        <v>0</v>
      </c>
      <c r="D218" s="174">
        <v>0</v>
      </c>
      <c r="E218" s="173"/>
    </row>
    <row r="219" spans="1:5" x14ac:dyDescent="0.2">
      <c r="A219" s="51">
        <v>5610</v>
      </c>
      <c r="B219" s="48" t="s">
        <v>241</v>
      </c>
      <c r="C219" s="277">
        <v>0</v>
      </c>
      <c r="D219" s="49">
        <v>0</v>
      </c>
      <c r="E219" s="48"/>
    </row>
    <row r="220" spans="1:5" x14ac:dyDescent="0.2">
      <c r="A220" s="51">
        <v>5611</v>
      </c>
      <c r="B220" s="48" t="s">
        <v>240</v>
      </c>
      <c r="C220" s="277">
        <v>0</v>
      </c>
      <c r="D220" s="49">
        <v>0</v>
      </c>
      <c r="E220" s="48"/>
    </row>
    <row r="222" spans="1:5" x14ac:dyDescent="0.2">
      <c r="B222" s="41" t="s">
        <v>239</v>
      </c>
    </row>
    <row r="224" spans="1:5" x14ac:dyDescent="0.2">
      <c r="B224" s="154"/>
      <c r="C224" s="154"/>
    </row>
  </sheetData>
  <sheetProtection formatCells="0" formatColumns="0" formatRows="0" insertColumns="0" insertRows="0" insertHyperlinks="0" deleteColumns="0" deleteRows="0" sort="0" autoFilter="0" pivotTables="0"/>
  <autoFilter ref="A97:E220"/>
  <mergeCells count="3">
    <mergeCell ref="A1:C1"/>
    <mergeCell ref="A2:C2"/>
    <mergeCell ref="A3:C3"/>
  </mergeCells>
  <pageMargins left="0.70866141732283472" right="0.70866141732283472" top="0.74803149606299213" bottom="0.74803149606299213" header="0.31496062992125984" footer="0.31496062992125984"/>
  <pageSetup scale="65" fitToHeight="3" orientation="portrait" horizont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48.140625" style="60" customWidth="1"/>
    <col min="3" max="3" width="39.42578125" style="60" customWidth="1"/>
    <col min="4" max="5" width="16.7109375" style="60" customWidth="1"/>
    <col min="6" max="16384" width="9.140625" style="60"/>
  </cols>
  <sheetData>
    <row r="1" spans="1:5" ht="18.95" customHeight="1" x14ac:dyDescent="0.2">
      <c r="A1" s="358" t="s">
        <v>635</v>
      </c>
      <c r="B1" s="358"/>
      <c r="C1" s="358"/>
      <c r="D1" s="58" t="s">
        <v>97</v>
      </c>
      <c r="E1" s="59">
        <v>2021</v>
      </c>
    </row>
    <row r="2" spans="1:5" ht="18.95" customHeight="1" x14ac:dyDescent="0.2">
      <c r="A2" s="358" t="s">
        <v>438</v>
      </c>
      <c r="B2" s="358"/>
      <c r="C2" s="358"/>
      <c r="D2" s="58" t="s">
        <v>99</v>
      </c>
      <c r="E2" s="59" t="s">
        <v>603</v>
      </c>
    </row>
    <row r="3" spans="1:5" ht="18.95" customHeight="1" x14ac:dyDescent="0.2">
      <c r="A3" s="358" t="s">
        <v>606</v>
      </c>
      <c r="B3" s="358"/>
      <c r="C3" s="358"/>
      <c r="D3" s="58" t="s">
        <v>100</v>
      </c>
      <c r="E3" s="59">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63" t="s">
        <v>105</v>
      </c>
      <c r="D7" s="63"/>
      <c r="E7" s="63" t="s">
        <v>217</v>
      </c>
    </row>
    <row r="8" spans="1:5" x14ac:dyDescent="0.2">
      <c r="A8" s="64">
        <v>3110</v>
      </c>
      <c r="B8" s="60" t="s">
        <v>293</v>
      </c>
      <c r="C8" s="234">
        <v>1242756.1200000001</v>
      </c>
    </row>
    <row r="9" spans="1:5" x14ac:dyDescent="0.2">
      <c r="A9" s="64">
        <v>3120</v>
      </c>
      <c r="B9" s="60" t="s">
        <v>440</v>
      </c>
      <c r="C9" s="234">
        <v>24746066.140000001</v>
      </c>
    </row>
    <row r="10" spans="1:5" x14ac:dyDescent="0.2">
      <c r="A10" s="64">
        <v>3130</v>
      </c>
      <c r="B10" s="60" t="s">
        <v>441</v>
      </c>
      <c r="C10" s="234">
        <v>0</v>
      </c>
    </row>
    <row r="11" spans="1:5" x14ac:dyDescent="0.2">
      <c r="C11" s="234"/>
    </row>
    <row r="12" spans="1:5" x14ac:dyDescent="0.2">
      <c r="A12" s="62" t="s">
        <v>442</v>
      </c>
      <c r="B12" s="62"/>
      <c r="C12" s="273"/>
      <c r="D12" s="62"/>
      <c r="E12" s="62"/>
    </row>
    <row r="13" spans="1:5" x14ac:dyDescent="0.2">
      <c r="A13" s="63" t="s">
        <v>103</v>
      </c>
      <c r="B13" s="63" t="s">
        <v>104</v>
      </c>
      <c r="C13" s="274" t="s">
        <v>105</v>
      </c>
      <c r="D13" s="63" t="s">
        <v>443</v>
      </c>
      <c r="E13" s="63"/>
    </row>
    <row r="14" spans="1:5" x14ac:dyDescent="0.2">
      <c r="A14" s="64">
        <v>3210</v>
      </c>
      <c r="B14" s="60" t="s">
        <v>444</v>
      </c>
      <c r="C14" s="234">
        <v>1412908.56</v>
      </c>
    </row>
    <row r="15" spans="1:5" x14ac:dyDescent="0.2">
      <c r="A15" s="64">
        <v>3220</v>
      </c>
      <c r="B15" s="60" t="s">
        <v>445</v>
      </c>
      <c r="C15" s="234">
        <v>-2950155.6</v>
      </c>
    </row>
    <row r="16" spans="1:5" x14ac:dyDescent="0.2">
      <c r="A16" s="64">
        <v>3230</v>
      </c>
      <c r="B16" s="60" t="s">
        <v>446</v>
      </c>
      <c r="C16" s="234">
        <v>0</v>
      </c>
    </row>
    <row r="17" spans="1:3" x14ac:dyDescent="0.2">
      <c r="A17" s="64">
        <v>3231</v>
      </c>
      <c r="B17" s="60" t="s">
        <v>447</v>
      </c>
      <c r="C17" s="234">
        <v>0</v>
      </c>
    </row>
    <row r="18" spans="1:3" x14ac:dyDescent="0.2">
      <c r="A18" s="64">
        <v>3232</v>
      </c>
      <c r="B18" s="60" t="s">
        <v>448</v>
      </c>
      <c r="C18" s="234">
        <v>0</v>
      </c>
    </row>
    <row r="19" spans="1:3" x14ac:dyDescent="0.2">
      <c r="A19" s="64">
        <v>3233</v>
      </c>
      <c r="B19" s="60" t="s">
        <v>449</v>
      </c>
      <c r="C19" s="234">
        <v>0</v>
      </c>
    </row>
    <row r="20" spans="1:3" x14ac:dyDescent="0.2">
      <c r="A20" s="64">
        <v>3239</v>
      </c>
      <c r="B20" s="60" t="s">
        <v>450</v>
      </c>
      <c r="C20" s="234">
        <v>0</v>
      </c>
    </row>
    <row r="21" spans="1:3" x14ac:dyDescent="0.2">
      <c r="A21" s="64">
        <v>3240</v>
      </c>
      <c r="B21" s="60" t="s">
        <v>451</v>
      </c>
      <c r="C21" s="234">
        <v>0</v>
      </c>
    </row>
    <row r="22" spans="1:3" x14ac:dyDescent="0.2">
      <c r="A22" s="64">
        <v>3241</v>
      </c>
      <c r="B22" s="60" t="s">
        <v>452</v>
      </c>
      <c r="C22" s="234">
        <v>0</v>
      </c>
    </row>
    <row r="23" spans="1:3" x14ac:dyDescent="0.2">
      <c r="A23" s="64">
        <v>3242</v>
      </c>
      <c r="B23" s="60" t="s">
        <v>453</v>
      </c>
      <c r="C23" s="234">
        <v>0</v>
      </c>
    </row>
    <row r="24" spans="1:3" x14ac:dyDescent="0.2">
      <c r="A24" s="64">
        <v>3243</v>
      </c>
      <c r="B24" s="60" t="s">
        <v>454</v>
      </c>
      <c r="C24" s="234">
        <v>0</v>
      </c>
    </row>
    <row r="25" spans="1:3" x14ac:dyDescent="0.2">
      <c r="A25" s="64">
        <v>3250</v>
      </c>
      <c r="B25" s="60" t="s">
        <v>455</v>
      </c>
      <c r="C25" s="234">
        <v>-461566.86</v>
      </c>
    </row>
    <row r="26" spans="1:3" x14ac:dyDescent="0.2">
      <c r="A26" s="64">
        <v>3251</v>
      </c>
      <c r="B26" s="60" t="s">
        <v>456</v>
      </c>
      <c r="C26" s="234">
        <v>0</v>
      </c>
    </row>
    <row r="27" spans="1:3" x14ac:dyDescent="0.2">
      <c r="A27" s="64">
        <v>3252</v>
      </c>
      <c r="B27" s="60" t="s">
        <v>457</v>
      </c>
      <c r="C27" s="234">
        <v>-461566.86</v>
      </c>
    </row>
    <row r="29" spans="1:3" x14ac:dyDescent="0.2">
      <c r="B29" s="41" t="s">
        <v>239</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74803149606299213" bottom="0.74803149606299213" header="0.31496062992125984" footer="0.31496062992125984"/>
  <pageSetup scale="6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7"/>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63.42578125" style="60" bestFit="1" customWidth="1"/>
    <col min="3" max="3" width="15.28515625" style="60" bestFit="1" customWidth="1"/>
    <col min="4" max="4" width="16.42578125" style="60" bestFit="1" customWidth="1"/>
    <col min="5" max="5" width="19.140625" style="60" customWidth="1"/>
    <col min="6" max="6" width="9.140625" style="60"/>
    <col min="7" max="7" width="22.140625" style="60" bestFit="1" customWidth="1"/>
    <col min="8" max="16384" width="9.140625" style="60"/>
  </cols>
  <sheetData>
    <row r="1" spans="1:5" s="66" customFormat="1" ht="18.95" customHeight="1" x14ac:dyDescent="0.25">
      <c r="A1" s="358" t="s">
        <v>635</v>
      </c>
      <c r="B1" s="358"/>
      <c r="C1" s="358"/>
      <c r="D1" s="58" t="s">
        <v>97</v>
      </c>
      <c r="E1" s="59">
        <v>2021</v>
      </c>
    </row>
    <row r="2" spans="1:5" s="66" customFormat="1" ht="18.95" customHeight="1" x14ac:dyDescent="0.25">
      <c r="A2" s="358" t="s">
        <v>458</v>
      </c>
      <c r="B2" s="358"/>
      <c r="C2" s="358"/>
      <c r="D2" s="58" t="s">
        <v>99</v>
      </c>
      <c r="E2" s="59" t="s">
        <v>603</v>
      </c>
    </row>
    <row r="3" spans="1:5" s="66" customFormat="1" ht="18.95" customHeight="1" x14ac:dyDescent="0.25">
      <c r="A3" s="358" t="s">
        <v>606</v>
      </c>
      <c r="B3" s="358"/>
      <c r="C3" s="358"/>
      <c r="D3" s="58" t="s">
        <v>100</v>
      </c>
      <c r="E3" s="59">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x14ac:dyDescent="0.2">
      <c r="A8" s="64">
        <v>1111</v>
      </c>
      <c r="B8" s="60" t="s">
        <v>461</v>
      </c>
      <c r="C8" s="234">
        <v>10000</v>
      </c>
      <c r="D8" s="234">
        <v>10000</v>
      </c>
    </row>
    <row r="9" spans="1:5" x14ac:dyDescent="0.2">
      <c r="A9" s="64">
        <v>1112</v>
      </c>
      <c r="B9" s="60" t="s">
        <v>462</v>
      </c>
      <c r="C9" s="234">
        <v>3198559.01</v>
      </c>
      <c r="D9" s="234">
        <v>2881235.87</v>
      </c>
    </row>
    <row r="10" spans="1:5" x14ac:dyDescent="0.2">
      <c r="A10" s="64">
        <v>1113</v>
      </c>
      <c r="B10" s="60" t="s">
        <v>463</v>
      </c>
      <c r="C10" s="234">
        <v>0</v>
      </c>
      <c r="D10" s="234">
        <v>0</v>
      </c>
    </row>
    <row r="11" spans="1:5" x14ac:dyDescent="0.2">
      <c r="A11" s="64">
        <v>1114</v>
      </c>
      <c r="B11" s="60" t="s">
        <v>107</v>
      </c>
      <c r="C11" s="234">
        <v>0</v>
      </c>
      <c r="D11" s="234">
        <v>0</v>
      </c>
    </row>
    <row r="12" spans="1:5" x14ac:dyDescent="0.2">
      <c r="A12" s="64">
        <v>1115</v>
      </c>
      <c r="B12" s="60" t="s">
        <v>108</v>
      </c>
      <c r="C12" s="234">
        <v>0</v>
      </c>
      <c r="D12" s="234">
        <v>0</v>
      </c>
    </row>
    <row r="13" spans="1:5" x14ac:dyDescent="0.2">
      <c r="A13" s="64">
        <v>1116</v>
      </c>
      <c r="B13" s="60" t="s">
        <v>464</v>
      </c>
      <c r="C13" s="234">
        <v>0</v>
      </c>
      <c r="D13" s="234">
        <v>0</v>
      </c>
    </row>
    <row r="14" spans="1:5" x14ac:dyDescent="0.2">
      <c r="A14" s="64">
        <v>1119</v>
      </c>
      <c r="B14" s="60" t="s">
        <v>465</v>
      </c>
      <c r="C14" s="234">
        <v>0</v>
      </c>
      <c r="D14" s="234">
        <v>0</v>
      </c>
    </row>
    <row r="15" spans="1:5" x14ac:dyDescent="0.2">
      <c r="A15" s="68">
        <v>1110</v>
      </c>
      <c r="B15" s="69" t="s">
        <v>466</v>
      </c>
      <c r="C15" s="233">
        <v>3208559.01</v>
      </c>
      <c r="D15" s="233">
        <v>2891235.87</v>
      </c>
    </row>
    <row r="18" spans="1:4" x14ac:dyDescent="0.2">
      <c r="A18" s="62" t="s">
        <v>467</v>
      </c>
      <c r="B18" s="62"/>
      <c r="C18" s="62"/>
      <c r="D18" s="62"/>
    </row>
    <row r="19" spans="1:4" x14ac:dyDescent="0.2">
      <c r="A19" s="63" t="s">
        <v>103</v>
      </c>
      <c r="B19" s="63" t="s">
        <v>460</v>
      </c>
      <c r="C19" s="67" t="s">
        <v>611</v>
      </c>
      <c r="D19" s="67" t="s">
        <v>469</v>
      </c>
    </row>
    <row r="20" spans="1:4" x14ac:dyDescent="0.2">
      <c r="A20" s="68">
        <v>1230</v>
      </c>
      <c r="B20" s="70" t="s">
        <v>156</v>
      </c>
      <c r="C20" s="233">
        <v>0</v>
      </c>
      <c r="D20" s="233">
        <v>0</v>
      </c>
    </row>
    <row r="21" spans="1:4" x14ac:dyDescent="0.2">
      <c r="A21" s="64">
        <v>1231</v>
      </c>
      <c r="B21" s="60" t="s">
        <v>157</v>
      </c>
      <c r="C21" s="234">
        <v>0</v>
      </c>
      <c r="D21" s="234">
        <v>0</v>
      </c>
    </row>
    <row r="22" spans="1:4" x14ac:dyDescent="0.2">
      <c r="A22" s="64">
        <v>1232</v>
      </c>
      <c r="B22" s="60" t="s">
        <v>158</v>
      </c>
      <c r="C22" s="234">
        <v>0</v>
      </c>
      <c r="D22" s="234">
        <v>0</v>
      </c>
    </row>
    <row r="23" spans="1:4" x14ac:dyDescent="0.2">
      <c r="A23" s="64">
        <v>1233</v>
      </c>
      <c r="B23" s="60" t="s">
        <v>159</v>
      </c>
      <c r="C23" s="234">
        <v>0</v>
      </c>
      <c r="D23" s="234">
        <v>0</v>
      </c>
    </row>
    <row r="24" spans="1:4" x14ac:dyDescent="0.2">
      <c r="A24" s="64">
        <v>1234</v>
      </c>
      <c r="B24" s="60" t="s">
        <v>160</v>
      </c>
      <c r="C24" s="234">
        <v>0</v>
      </c>
      <c r="D24" s="234">
        <v>0</v>
      </c>
    </row>
    <row r="25" spans="1:4" x14ac:dyDescent="0.2">
      <c r="A25" s="64">
        <v>1235</v>
      </c>
      <c r="B25" s="60" t="s">
        <v>161</v>
      </c>
      <c r="C25" s="234">
        <v>0</v>
      </c>
      <c r="D25" s="234">
        <v>0</v>
      </c>
    </row>
    <row r="26" spans="1:4" x14ac:dyDescent="0.2">
      <c r="A26" s="64">
        <v>1236</v>
      </c>
      <c r="B26" s="60" t="s">
        <v>162</v>
      </c>
      <c r="C26" s="234">
        <v>0</v>
      </c>
      <c r="D26" s="234">
        <v>0</v>
      </c>
    </row>
    <row r="27" spans="1:4" x14ac:dyDescent="0.2">
      <c r="A27" s="64">
        <v>1239</v>
      </c>
      <c r="B27" s="60" t="s">
        <v>163</v>
      </c>
      <c r="C27" s="234">
        <v>0</v>
      </c>
      <c r="D27" s="234">
        <v>0</v>
      </c>
    </row>
    <row r="28" spans="1:4" x14ac:dyDescent="0.2">
      <c r="A28" s="68">
        <v>1240</v>
      </c>
      <c r="B28" s="70" t="s">
        <v>164</v>
      </c>
      <c r="C28" s="233">
        <v>176048.08</v>
      </c>
      <c r="D28" s="233">
        <v>68134.63</v>
      </c>
    </row>
    <row r="29" spans="1:4" x14ac:dyDescent="0.2">
      <c r="A29" s="64">
        <v>1241</v>
      </c>
      <c r="B29" s="60" t="s">
        <v>165</v>
      </c>
      <c r="C29" s="234">
        <v>176048.08</v>
      </c>
      <c r="D29" s="234">
        <v>68134.63</v>
      </c>
    </row>
    <row r="30" spans="1:4" x14ac:dyDescent="0.2">
      <c r="A30" s="64">
        <v>1242</v>
      </c>
      <c r="B30" s="60" t="s">
        <v>166</v>
      </c>
      <c r="C30" s="234">
        <v>0</v>
      </c>
      <c r="D30" s="234">
        <v>0</v>
      </c>
    </row>
    <row r="31" spans="1:4" x14ac:dyDescent="0.2">
      <c r="A31" s="64">
        <v>1243</v>
      </c>
      <c r="B31" s="60" t="s">
        <v>167</v>
      </c>
      <c r="C31" s="234">
        <v>0</v>
      </c>
      <c r="D31" s="234">
        <v>0</v>
      </c>
    </row>
    <row r="32" spans="1:4" x14ac:dyDescent="0.2">
      <c r="A32" s="64">
        <v>1244</v>
      </c>
      <c r="B32" s="60" t="s">
        <v>168</v>
      </c>
      <c r="C32" s="234">
        <v>0</v>
      </c>
      <c r="D32" s="234">
        <v>0</v>
      </c>
    </row>
    <row r="33" spans="1:5" x14ac:dyDescent="0.2">
      <c r="A33" s="64">
        <v>1245</v>
      </c>
      <c r="B33" s="60" t="s">
        <v>169</v>
      </c>
      <c r="C33" s="234">
        <v>0</v>
      </c>
      <c r="D33" s="234">
        <v>0</v>
      </c>
    </row>
    <row r="34" spans="1:5" x14ac:dyDescent="0.2">
      <c r="A34" s="64">
        <v>1246</v>
      </c>
      <c r="B34" s="60" t="s">
        <v>170</v>
      </c>
      <c r="C34" s="234">
        <v>0</v>
      </c>
      <c r="D34" s="234">
        <v>0</v>
      </c>
    </row>
    <row r="35" spans="1:5" x14ac:dyDescent="0.2">
      <c r="A35" s="64">
        <v>1247</v>
      </c>
      <c r="B35" s="60" t="s">
        <v>171</v>
      </c>
      <c r="C35" s="234">
        <v>0</v>
      </c>
      <c r="D35" s="234">
        <v>0</v>
      </c>
    </row>
    <row r="36" spans="1:5" x14ac:dyDescent="0.2">
      <c r="A36" s="64">
        <v>1248</v>
      </c>
      <c r="B36" s="60" t="s">
        <v>172</v>
      </c>
      <c r="C36" s="234">
        <v>0</v>
      </c>
      <c r="D36" s="234">
        <v>0</v>
      </c>
    </row>
    <row r="37" spans="1:5" x14ac:dyDescent="0.2">
      <c r="A37" s="68">
        <v>1250</v>
      </c>
      <c r="B37" s="70" t="s">
        <v>176</v>
      </c>
      <c r="C37" s="233">
        <v>0</v>
      </c>
      <c r="D37" s="233">
        <v>0</v>
      </c>
    </row>
    <row r="38" spans="1:5" x14ac:dyDescent="0.2">
      <c r="A38" s="64">
        <v>1251</v>
      </c>
      <c r="B38" s="60" t="s">
        <v>177</v>
      </c>
      <c r="C38" s="234">
        <v>0</v>
      </c>
      <c r="D38" s="234">
        <v>0</v>
      </c>
    </row>
    <row r="39" spans="1:5" x14ac:dyDescent="0.2">
      <c r="A39" s="64">
        <v>1252</v>
      </c>
      <c r="B39" s="60" t="s">
        <v>178</v>
      </c>
      <c r="C39" s="234">
        <v>0</v>
      </c>
      <c r="D39" s="234">
        <v>0</v>
      </c>
    </row>
    <row r="40" spans="1:5" x14ac:dyDescent="0.2">
      <c r="A40" s="64">
        <v>1253</v>
      </c>
      <c r="B40" s="60" t="s">
        <v>179</v>
      </c>
      <c r="C40" s="234">
        <v>0</v>
      </c>
      <c r="D40" s="234">
        <v>0</v>
      </c>
    </row>
    <row r="41" spans="1:5" x14ac:dyDescent="0.2">
      <c r="A41" s="64">
        <v>1254</v>
      </c>
      <c r="B41" s="60" t="s">
        <v>180</v>
      </c>
      <c r="C41" s="234">
        <v>0</v>
      </c>
      <c r="D41" s="234">
        <v>0</v>
      </c>
    </row>
    <row r="42" spans="1:5" x14ac:dyDescent="0.2">
      <c r="A42" s="64">
        <v>1259</v>
      </c>
      <c r="B42" s="60" t="s">
        <v>181</v>
      </c>
      <c r="C42" s="234">
        <v>0</v>
      </c>
      <c r="D42" s="234">
        <v>0</v>
      </c>
    </row>
    <row r="43" spans="1:5" x14ac:dyDescent="0.2">
      <c r="A43" s="64"/>
      <c r="B43" s="69" t="s">
        <v>470</v>
      </c>
      <c r="C43" s="233">
        <v>176048.08</v>
      </c>
      <c r="D43" s="233">
        <v>68134.63</v>
      </c>
    </row>
    <row r="44" spans="1:5" x14ac:dyDescent="0.2">
      <c r="C44" s="156"/>
      <c r="D44" s="156"/>
    </row>
    <row r="45" spans="1:5" x14ac:dyDescent="0.2">
      <c r="A45" s="62" t="s">
        <v>471</v>
      </c>
      <c r="B45" s="62"/>
      <c r="C45" s="158"/>
      <c r="D45" s="158"/>
    </row>
    <row r="46" spans="1:5" x14ac:dyDescent="0.2">
      <c r="A46" s="63" t="s">
        <v>103</v>
      </c>
      <c r="B46" s="63" t="s">
        <v>460</v>
      </c>
      <c r="C46" s="157">
        <v>2021</v>
      </c>
      <c r="D46" s="157">
        <v>2020</v>
      </c>
    </row>
    <row r="47" spans="1:5" x14ac:dyDescent="0.2">
      <c r="A47" s="68">
        <v>3210</v>
      </c>
      <c r="B47" s="70" t="s">
        <v>472</v>
      </c>
      <c r="C47" s="233">
        <v>1412908.56</v>
      </c>
      <c r="D47" s="233">
        <v>-201630.49000000209</v>
      </c>
      <c r="E47" s="65"/>
    </row>
    <row r="48" spans="1:5" x14ac:dyDescent="0.2">
      <c r="A48" s="64"/>
      <c r="B48" s="69" t="s">
        <v>473</v>
      </c>
      <c r="C48" s="233">
        <v>1044206.6600000001</v>
      </c>
      <c r="D48" s="233">
        <v>937495.27000000014</v>
      </c>
    </row>
    <row r="49" spans="1:4" x14ac:dyDescent="0.2">
      <c r="A49" s="68">
        <v>5400</v>
      </c>
      <c r="B49" s="70" t="s">
        <v>287</v>
      </c>
      <c r="C49" s="233">
        <v>0</v>
      </c>
      <c r="D49" s="233">
        <v>0</v>
      </c>
    </row>
    <row r="50" spans="1:4" x14ac:dyDescent="0.2">
      <c r="A50" s="64">
        <v>5410</v>
      </c>
      <c r="B50" s="60" t="s">
        <v>474</v>
      </c>
      <c r="C50" s="234">
        <v>0</v>
      </c>
      <c r="D50" s="234">
        <v>0</v>
      </c>
    </row>
    <row r="51" spans="1:4" x14ac:dyDescent="0.2">
      <c r="A51" s="64">
        <v>5411</v>
      </c>
      <c r="B51" s="60" t="s">
        <v>285</v>
      </c>
      <c r="C51" s="234">
        <v>0</v>
      </c>
      <c r="D51" s="234">
        <v>0</v>
      </c>
    </row>
    <row r="52" spans="1:4" x14ac:dyDescent="0.2">
      <c r="A52" s="64">
        <v>5420</v>
      </c>
      <c r="B52" s="60" t="s">
        <v>475</v>
      </c>
      <c r="C52" s="234">
        <v>0</v>
      </c>
      <c r="D52" s="234">
        <v>0</v>
      </c>
    </row>
    <row r="53" spans="1:4" x14ac:dyDescent="0.2">
      <c r="A53" s="64">
        <v>5421</v>
      </c>
      <c r="B53" s="60" t="s">
        <v>282</v>
      </c>
      <c r="C53" s="234">
        <v>0</v>
      </c>
      <c r="D53" s="234">
        <v>0</v>
      </c>
    </row>
    <row r="54" spans="1:4" x14ac:dyDescent="0.2">
      <c r="A54" s="64">
        <v>5430</v>
      </c>
      <c r="B54" s="60" t="s">
        <v>476</v>
      </c>
      <c r="C54" s="234">
        <v>0</v>
      </c>
      <c r="D54" s="234">
        <v>0</v>
      </c>
    </row>
    <row r="55" spans="1:4" x14ac:dyDescent="0.2">
      <c r="A55" s="64">
        <v>5431</v>
      </c>
      <c r="B55" s="60" t="s">
        <v>279</v>
      </c>
      <c r="C55" s="234">
        <v>0</v>
      </c>
      <c r="D55" s="234">
        <v>0</v>
      </c>
    </row>
    <row r="56" spans="1:4" x14ac:dyDescent="0.2">
      <c r="A56" s="64">
        <v>5440</v>
      </c>
      <c r="B56" s="60" t="s">
        <v>477</v>
      </c>
      <c r="C56" s="234">
        <v>0</v>
      </c>
      <c r="D56" s="234">
        <v>0</v>
      </c>
    </row>
    <row r="57" spans="1:4" x14ac:dyDescent="0.2">
      <c r="A57" s="64">
        <v>5441</v>
      </c>
      <c r="B57" s="60" t="s">
        <v>477</v>
      </c>
      <c r="C57" s="234">
        <v>0</v>
      </c>
      <c r="D57" s="234">
        <v>0</v>
      </c>
    </row>
    <row r="58" spans="1:4" x14ac:dyDescent="0.2">
      <c r="A58" s="64">
        <v>5450</v>
      </c>
      <c r="B58" s="60" t="s">
        <v>478</v>
      </c>
      <c r="C58" s="234">
        <v>0</v>
      </c>
      <c r="D58" s="234">
        <v>0</v>
      </c>
    </row>
    <row r="59" spans="1:4" x14ac:dyDescent="0.2">
      <c r="A59" s="64">
        <v>5451</v>
      </c>
      <c r="B59" s="60" t="s">
        <v>275</v>
      </c>
      <c r="C59" s="234">
        <v>0</v>
      </c>
      <c r="D59" s="234">
        <v>0</v>
      </c>
    </row>
    <row r="60" spans="1:4" x14ac:dyDescent="0.2">
      <c r="A60" s="64">
        <v>5452</v>
      </c>
      <c r="B60" s="60" t="s">
        <v>274</v>
      </c>
      <c r="C60" s="234">
        <v>0</v>
      </c>
      <c r="D60" s="234">
        <v>0</v>
      </c>
    </row>
    <row r="61" spans="1:4" x14ac:dyDescent="0.2">
      <c r="A61" s="68">
        <v>5500</v>
      </c>
      <c r="B61" s="70" t="s">
        <v>273</v>
      </c>
      <c r="C61" s="233">
        <v>880582.10000000009</v>
      </c>
      <c r="D61" s="233">
        <v>937495.27000000014</v>
      </c>
    </row>
    <row r="62" spans="1:4" x14ac:dyDescent="0.2">
      <c r="A62" s="64">
        <v>5510</v>
      </c>
      <c r="B62" s="60" t="s">
        <v>272</v>
      </c>
      <c r="C62" s="234">
        <v>880582.10000000009</v>
      </c>
      <c r="D62" s="234">
        <v>937495.27000000014</v>
      </c>
    </row>
    <row r="63" spans="1:4" x14ac:dyDescent="0.2">
      <c r="A63" s="64">
        <v>5511</v>
      </c>
      <c r="B63" s="60" t="s">
        <v>271</v>
      </c>
      <c r="C63" s="234">
        <v>0</v>
      </c>
      <c r="D63" s="234">
        <v>0</v>
      </c>
    </row>
    <row r="64" spans="1:4" x14ac:dyDescent="0.2">
      <c r="A64" s="64">
        <v>5512</v>
      </c>
      <c r="B64" s="60" t="s">
        <v>270</v>
      </c>
      <c r="C64" s="234">
        <v>0</v>
      </c>
      <c r="D64" s="234">
        <v>0</v>
      </c>
    </row>
    <row r="65" spans="1:4" x14ac:dyDescent="0.2">
      <c r="A65" s="64">
        <v>5513</v>
      </c>
      <c r="B65" s="60" t="s">
        <v>269</v>
      </c>
      <c r="C65" s="234">
        <v>666635.04</v>
      </c>
      <c r="D65" s="234">
        <v>666635.04</v>
      </c>
    </row>
    <row r="66" spans="1:4" x14ac:dyDescent="0.2">
      <c r="A66" s="64">
        <v>5514</v>
      </c>
      <c r="B66" s="60" t="s">
        <v>268</v>
      </c>
      <c r="C66" s="234">
        <v>0</v>
      </c>
      <c r="D66" s="234">
        <v>0</v>
      </c>
    </row>
    <row r="67" spans="1:4" x14ac:dyDescent="0.2">
      <c r="A67" s="64">
        <v>5515</v>
      </c>
      <c r="B67" s="60" t="s">
        <v>267</v>
      </c>
      <c r="C67" s="234">
        <v>210626.9</v>
      </c>
      <c r="D67" s="234">
        <v>265002.82</v>
      </c>
    </row>
    <row r="68" spans="1:4" x14ac:dyDescent="0.2">
      <c r="A68" s="64">
        <v>5516</v>
      </c>
      <c r="B68" s="60" t="s">
        <v>266</v>
      </c>
      <c r="C68" s="234">
        <v>0</v>
      </c>
      <c r="D68" s="234">
        <v>0</v>
      </c>
    </row>
    <row r="69" spans="1:4" x14ac:dyDescent="0.2">
      <c r="A69" s="64">
        <v>5517</v>
      </c>
      <c r="B69" s="60" t="s">
        <v>265</v>
      </c>
      <c r="C69" s="234">
        <v>3320.16</v>
      </c>
      <c r="D69" s="234">
        <v>5857.41</v>
      </c>
    </row>
    <row r="70" spans="1:4" x14ac:dyDescent="0.2">
      <c r="A70" s="64">
        <v>5518</v>
      </c>
      <c r="B70" s="60" t="s">
        <v>264</v>
      </c>
      <c r="C70" s="234">
        <v>0</v>
      </c>
      <c r="D70" s="234">
        <v>0</v>
      </c>
    </row>
    <row r="71" spans="1:4" x14ac:dyDescent="0.2">
      <c r="A71" s="64">
        <v>5520</v>
      </c>
      <c r="B71" s="60" t="s">
        <v>263</v>
      </c>
      <c r="C71" s="234">
        <v>0</v>
      </c>
      <c r="D71" s="234">
        <v>0</v>
      </c>
    </row>
    <row r="72" spans="1:4" x14ac:dyDescent="0.2">
      <c r="A72" s="64">
        <v>5521</v>
      </c>
      <c r="B72" s="60" t="s">
        <v>262</v>
      </c>
      <c r="C72" s="234">
        <v>0</v>
      </c>
      <c r="D72" s="234">
        <v>0</v>
      </c>
    </row>
    <row r="73" spans="1:4" x14ac:dyDescent="0.2">
      <c r="A73" s="64">
        <v>5522</v>
      </c>
      <c r="B73" s="60" t="s">
        <v>261</v>
      </c>
      <c r="C73" s="234">
        <v>0</v>
      </c>
      <c r="D73" s="234">
        <v>0</v>
      </c>
    </row>
    <row r="74" spans="1:4" x14ac:dyDescent="0.2">
      <c r="A74" s="64">
        <v>5530</v>
      </c>
      <c r="B74" s="60" t="s">
        <v>260</v>
      </c>
      <c r="C74" s="234">
        <v>0</v>
      </c>
      <c r="D74" s="234">
        <v>0</v>
      </c>
    </row>
    <row r="75" spans="1:4" x14ac:dyDescent="0.2">
      <c r="A75" s="64">
        <v>5531</v>
      </c>
      <c r="B75" s="60" t="s">
        <v>259</v>
      </c>
      <c r="C75" s="234">
        <v>0</v>
      </c>
      <c r="D75" s="234">
        <v>0</v>
      </c>
    </row>
    <row r="76" spans="1:4" x14ac:dyDescent="0.2">
      <c r="A76" s="64">
        <v>5532</v>
      </c>
      <c r="B76" s="60" t="s">
        <v>258</v>
      </c>
      <c r="C76" s="234">
        <v>0</v>
      </c>
      <c r="D76" s="234">
        <v>0</v>
      </c>
    </row>
    <row r="77" spans="1:4" x14ac:dyDescent="0.2">
      <c r="A77" s="64">
        <v>5533</v>
      </c>
      <c r="B77" s="60" t="s">
        <v>257</v>
      </c>
      <c r="C77" s="234">
        <v>0</v>
      </c>
      <c r="D77" s="234">
        <v>0</v>
      </c>
    </row>
    <row r="78" spans="1:4" x14ac:dyDescent="0.2">
      <c r="A78" s="64">
        <v>5534</v>
      </c>
      <c r="B78" s="60" t="s">
        <v>256</v>
      </c>
      <c r="C78" s="234">
        <v>0</v>
      </c>
      <c r="D78" s="234">
        <v>0</v>
      </c>
    </row>
    <row r="79" spans="1:4" x14ac:dyDescent="0.2">
      <c r="A79" s="64">
        <v>5535</v>
      </c>
      <c r="B79" s="60" t="s">
        <v>255</v>
      </c>
      <c r="C79" s="234">
        <v>0</v>
      </c>
      <c r="D79" s="234">
        <v>0</v>
      </c>
    </row>
    <row r="80" spans="1:4" x14ac:dyDescent="0.2">
      <c r="A80" s="64">
        <v>5540</v>
      </c>
      <c r="B80" s="60" t="s">
        <v>254</v>
      </c>
      <c r="C80" s="234">
        <v>0</v>
      </c>
      <c r="D80" s="234">
        <v>0</v>
      </c>
    </row>
    <row r="81" spans="1:4" x14ac:dyDescent="0.2">
      <c r="A81" s="64">
        <v>5541</v>
      </c>
      <c r="B81" s="60" t="s">
        <v>254</v>
      </c>
      <c r="C81" s="234">
        <v>0</v>
      </c>
      <c r="D81" s="234">
        <v>0</v>
      </c>
    </row>
    <row r="82" spans="1:4" x14ac:dyDescent="0.2">
      <c r="A82" s="64">
        <v>5550</v>
      </c>
      <c r="B82" s="60" t="s">
        <v>253</v>
      </c>
      <c r="C82" s="234">
        <v>0</v>
      </c>
      <c r="D82" s="234">
        <v>0</v>
      </c>
    </row>
    <row r="83" spans="1:4" x14ac:dyDescent="0.2">
      <c r="A83" s="64">
        <v>5551</v>
      </c>
      <c r="B83" s="60" t="s">
        <v>253</v>
      </c>
      <c r="C83" s="234">
        <v>0</v>
      </c>
      <c r="D83" s="234">
        <v>0</v>
      </c>
    </row>
    <row r="84" spans="1:4" x14ac:dyDescent="0.2">
      <c r="A84" s="64">
        <v>5590</v>
      </c>
      <c r="B84" s="60" t="s">
        <v>252</v>
      </c>
      <c r="C84" s="234">
        <v>0</v>
      </c>
      <c r="D84" s="234">
        <v>0</v>
      </c>
    </row>
    <row r="85" spans="1:4" x14ac:dyDescent="0.2">
      <c r="A85" s="64">
        <v>5591</v>
      </c>
      <c r="B85" s="60" t="s">
        <v>251</v>
      </c>
      <c r="C85" s="234">
        <v>0</v>
      </c>
      <c r="D85" s="234">
        <v>0</v>
      </c>
    </row>
    <row r="86" spans="1:4" x14ac:dyDescent="0.2">
      <c r="A86" s="64">
        <v>5592</v>
      </c>
      <c r="B86" s="60" t="s">
        <v>250</v>
      </c>
      <c r="C86" s="234">
        <v>0</v>
      </c>
      <c r="D86" s="234">
        <v>0</v>
      </c>
    </row>
    <row r="87" spans="1:4" x14ac:dyDescent="0.2">
      <c r="A87" s="64">
        <v>5593</v>
      </c>
      <c r="B87" s="60" t="s">
        <v>249</v>
      </c>
      <c r="C87" s="234">
        <v>0</v>
      </c>
      <c r="D87" s="234">
        <v>0</v>
      </c>
    </row>
    <row r="88" spans="1:4" x14ac:dyDescent="0.2">
      <c r="A88" s="64">
        <v>5594</v>
      </c>
      <c r="B88" s="60" t="s">
        <v>479</v>
      </c>
      <c r="C88" s="234">
        <v>0</v>
      </c>
      <c r="D88" s="234">
        <v>0</v>
      </c>
    </row>
    <row r="89" spans="1:4" x14ac:dyDescent="0.2">
      <c r="A89" s="64">
        <v>5595</v>
      </c>
      <c r="B89" s="60" t="s">
        <v>247</v>
      </c>
      <c r="C89" s="234">
        <v>0</v>
      </c>
      <c r="D89" s="234">
        <v>0</v>
      </c>
    </row>
    <row r="90" spans="1:4" x14ac:dyDescent="0.2">
      <c r="A90" s="64">
        <v>5596</v>
      </c>
      <c r="B90" s="60" t="s">
        <v>246</v>
      </c>
      <c r="C90" s="234">
        <v>0</v>
      </c>
      <c r="D90" s="234">
        <v>0</v>
      </c>
    </row>
    <row r="91" spans="1:4" x14ac:dyDescent="0.2">
      <c r="A91" s="64">
        <v>5597</v>
      </c>
      <c r="B91" s="60" t="s">
        <v>245</v>
      </c>
      <c r="C91" s="234">
        <v>0</v>
      </c>
      <c r="D91" s="234">
        <v>0</v>
      </c>
    </row>
    <row r="92" spans="1:4" x14ac:dyDescent="0.2">
      <c r="A92" s="64">
        <v>5599</v>
      </c>
      <c r="B92" s="60" t="s">
        <v>243</v>
      </c>
      <c r="C92" s="234">
        <v>0</v>
      </c>
      <c r="D92" s="234">
        <v>0</v>
      </c>
    </row>
    <row r="93" spans="1:4" x14ac:dyDescent="0.2">
      <c r="A93" s="68">
        <v>5600</v>
      </c>
      <c r="B93" s="70" t="s">
        <v>242</v>
      </c>
      <c r="C93" s="233">
        <v>0</v>
      </c>
      <c r="D93" s="233">
        <v>0</v>
      </c>
    </row>
    <row r="94" spans="1:4" x14ac:dyDescent="0.2">
      <c r="A94" s="64">
        <v>5610</v>
      </c>
      <c r="B94" s="60" t="s">
        <v>241</v>
      </c>
      <c r="C94" s="234">
        <v>0</v>
      </c>
      <c r="D94" s="234">
        <v>0</v>
      </c>
    </row>
    <row r="95" spans="1:4" x14ac:dyDescent="0.2">
      <c r="A95" s="64">
        <v>5611</v>
      </c>
      <c r="B95" s="60" t="s">
        <v>240</v>
      </c>
      <c r="C95" s="234">
        <v>0</v>
      </c>
      <c r="D95" s="234">
        <v>0</v>
      </c>
    </row>
    <row r="96" spans="1:4" x14ac:dyDescent="0.2">
      <c r="A96" s="68">
        <v>2110</v>
      </c>
      <c r="B96" s="73" t="s">
        <v>480</v>
      </c>
      <c r="C96" s="233">
        <v>163624.56000000006</v>
      </c>
      <c r="D96" s="233">
        <v>0</v>
      </c>
    </row>
    <row r="97" spans="1:4" x14ac:dyDescent="0.2">
      <c r="A97" s="64">
        <v>2111</v>
      </c>
      <c r="B97" s="60" t="s">
        <v>481</v>
      </c>
      <c r="C97" s="234">
        <v>145954.92000000004</v>
      </c>
      <c r="D97" s="234">
        <v>0</v>
      </c>
    </row>
    <row r="98" spans="1:4" x14ac:dyDescent="0.2">
      <c r="A98" s="64">
        <v>2112</v>
      </c>
      <c r="B98" s="60" t="s">
        <v>482</v>
      </c>
      <c r="C98" s="234">
        <v>17669.64</v>
      </c>
      <c r="D98" s="234">
        <v>0</v>
      </c>
    </row>
    <row r="99" spans="1:4" x14ac:dyDescent="0.2">
      <c r="A99" s="64">
        <v>2112</v>
      </c>
      <c r="B99" s="60" t="s">
        <v>483</v>
      </c>
      <c r="C99" s="234">
        <v>0</v>
      </c>
      <c r="D99" s="234">
        <v>0</v>
      </c>
    </row>
    <row r="100" spans="1:4" x14ac:dyDescent="0.2">
      <c r="A100" s="64">
        <v>2115</v>
      </c>
      <c r="B100" s="60" t="s">
        <v>484</v>
      </c>
      <c r="C100" s="234">
        <v>0</v>
      </c>
      <c r="D100" s="234">
        <v>0</v>
      </c>
    </row>
    <row r="101" spans="1:4" x14ac:dyDescent="0.2">
      <c r="A101" s="64">
        <v>2114</v>
      </c>
      <c r="B101" s="60" t="s">
        <v>485</v>
      </c>
      <c r="C101" s="234">
        <v>0</v>
      </c>
      <c r="D101" s="234">
        <v>0</v>
      </c>
    </row>
    <row r="102" spans="1:4" x14ac:dyDescent="0.2">
      <c r="A102" s="64"/>
      <c r="B102" s="69" t="s">
        <v>486</v>
      </c>
      <c r="C102" s="233">
        <v>0</v>
      </c>
      <c r="D102" s="233">
        <v>0</v>
      </c>
    </row>
    <row r="103" spans="1:4" x14ac:dyDescent="0.2">
      <c r="A103" s="68">
        <v>1120</v>
      </c>
      <c r="B103" s="74" t="s">
        <v>487</v>
      </c>
      <c r="C103" s="233">
        <v>0</v>
      </c>
      <c r="D103" s="233">
        <v>0</v>
      </c>
    </row>
    <row r="104" spans="1:4" x14ac:dyDescent="0.2">
      <c r="A104" s="64">
        <v>1124</v>
      </c>
      <c r="B104" s="75" t="s">
        <v>488</v>
      </c>
      <c r="C104" s="234">
        <v>0</v>
      </c>
      <c r="D104" s="234">
        <v>0</v>
      </c>
    </row>
    <row r="105" spans="1:4" x14ac:dyDescent="0.2">
      <c r="A105" s="64">
        <v>1124</v>
      </c>
      <c r="B105" s="75" t="s">
        <v>489</v>
      </c>
      <c r="C105" s="234">
        <v>0</v>
      </c>
      <c r="D105" s="234">
        <v>0</v>
      </c>
    </row>
    <row r="106" spans="1:4" x14ac:dyDescent="0.2">
      <c r="A106" s="64">
        <v>1124</v>
      </c>
      <c r="B106" s="75" t="s">
        <v>490</v>
      </c>
      <c r="C106" s="234">
        <v>0</v>
      </c>
      <c r="D106" s="234">
        <v>0</v>
      </c>
    </row>
    <row r="107" spans="1:4" x14ac:dyDescent="0.2">
      <c r="A107" s="64">
        <v>1124</v>
      </c>
      <c r="B107" s="75" t="s">
        <v>491</v>
      </c>
      <c r="C107" s="234">
        <v>0</v>
      </c>
      <c r="D107" s="234">
        <v>0</v>
      </c>
    </row>
    <row r="108" spans="1:4" x14ac:dyDescent="0.2">
      <c r="A108" s="64">
        <v>1124</v>
      </c>
      <c r="B108" s="75" t="s">
        <v>492</v>
      </c>
      <c r="C108" s="234">
        <v>0</v>
      </c>
      <c r="D108" s="234">
        <v>0</v>
      </c>
    </row>
    <row r="109" spans="1:4" x14ac:dyDescent="0.2">
      <c r="A109" s="64">
        <v>1124</v>
      </c>
      <c r="B109" s="75" t="s">
        <v>493</v>
      </c>
      <c r="C109" s="234">
        <v>0</v>
      </c>
      <c r="D109" s="234">
        <v>0</v>
      </c>
    </row>
    <row r="110" spans="1:4" x14ac:dyDescent="0.2">
      <c r="A110" s="64">
        <v>1122</v>
      </c>
      <c r="B110" s="75" t="s">
        <v>494</v>
      </c>
      <c r="C110" s="234">
        <v>0</v>
      </c>
      <c r="D110" s="234">
        <v>0</v>
      </c>
    </row>
    <row r="111" spans="1:4" x14ac:dyDescent="0.2">
      <c r="A111" s="64">
        <v>1122</v>
      </c>
      <c r="B111" s="75" t="s">
        <v>495</v>
      </c>
      <c r="C111" s="234">
        <v>0</v>
      </c>
      <c r="D111" s="234">
        <v>0</v>
      </c>
    </row>
    <row r="112" spans="1:4" x14ac:dyDescent="0.2">
      <c r="A112" s="64">
        <v>1122</v>
      </c>
      <c r="B112" s="75" t="s">
        <v>496</v>
      </c>
      <c r="C112" s="234">
        <v>0</v>
      </c>
      <c r="D112" s="234">
        <v>0</v>
      </c>
    </row>
    <row r="113" spans="1:8" x14ac:dyDescent="0.2">
      <c r="A113" s="64"/>
      <c r="B113" s="76" t="s">
        <v>497</v>
      </c>
      <c r="C113" s="233">
        <v>2457115.2200000002</v>
      </c>
      <c r="D113" s="233">
        <v>735864.77999999805</v>
      </c>
    </row>
    <row r="114" spans="1:8" x14ac:dyDescent="0.2">
      <c r="C114" s="156"/>
      <c r="D114" s="156"/>
    </row>
    <row r="115" spans="1:8" x14ac:dyDescent="0.2">
      <c r="B115" s="159" t="s">
        <v>239</v>
      </c>
      <c r="C115" s="159"/>
      <c r="D115" s="159"/>
      <c r="E115" s="160"/>
    </row>
    <row r="116" spans="1:8" x14ac:dyDescent="0.2">
      <c r="C116" s="297"/>
      <c r="D116" s="297"/>
    </row>
    <row r="117" spans="1:8" x14ac:dyDescent="0.2">
      <c r="C117" s="297"/>
      <c r="D117" s="297"/>
    </row>
    <row r="118" spans="1:8" x14ac:dyDescent="0.2">
      <c r="C118" s="297"/>
      <c r="D118" s="297"/>
    </row>
    <row r="119" spans="1:8" x14ac:dyDescent="0.2">
      <c r="C119" s="297"/>
      <c r="D119" s="297"/>
    </row>
    <row r="121" spans="1:8" x14ac:dyDescent="0.2">
      <c r="C121" s="297"/>
    </row>
    <row r="127" spans="1:8" x14ac:dyDescent="0.2">
      <c r="H127" s="77"/>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0866141732283472" right="0.70866141732283472" top="0.74803149606299213" bottom="0.74803149606299213" header="0.31496062992125984" footer="0.31496062992125984"/>
  <pageSetup scale="5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showGridLines="0" zoomScaleNormal="100" zoomScaleSheetLayoutView="100" workbookViewId="0">
      <selection sqref="A1:C1"/>
    </sheetView>
  </sheetViews>
  <sheetFormatPr baseColWidth="10" defaultRowHeight="11.25" x14ac:dyDescent="0.2"/>
  <cols>
    <col min="1" max="1" width="3.28515625" style="82" customWidth="1"/>
    <col min="2" max="2" width="63.140625" style="82" customWidth="1"/>
    <col min="3" max="3" width="17.7109375" style="82" customWidth="1"/>
    <col min="4" max="16384" width="11.42578125" style="82"/>
  </cols>
  <sheetData>
    <row r="1" spans="1:3" s="78" customFormat="1" ht="18" customHeight="1" x14ac:dyDescent="0.25">
      <c r="A1" s="369" t="s">
        <v>635</v>
      </c>
      <c r="B1" s="370"/>
      <c r="C1" s="371"/>
    </row>
    <row r="2" spans="1:3" s="78" customFormat="1" ht="18" customHeight="1" x14ac:dyDescent="0.25">
      <c r="A2" s="372" t="s">
        <v>498</v>
      </c>
      <c r="B2" s="380"/>
      <c r="C2" s="374"/>
    </row>
    <row r="3" spans="1:3" s="78" customFormat="1" ht="18" customHeight="1" x14ac:dyDescent="0.25">
      <c r="A3" s="372" t="s">
        <v>606</v>
      </c>
      <c r="B3" s="380"/>
      <c r="C3" s="374"/>
    </row>
    <row r="4" spans="1:3" s="79" customFormat="1" x14ac:dyDescent="0.2">
      <c r="A4" s="381" t="s">
        <v>499</v>
      </c>
      <c r="B4" s="382"/>
      <c r="C4" s="383"/>
    </row>
    <row r="5" spans="1:3" x14ac:dyDescent="0.2">
      <c r="A5" s="112" t="s">
        <v>500</v>
      </c>
      <c r="B5" s="112"/>
      <c r="C5" s="299">
        <v>17008074.829999998</v>
      </c>
    </row>
    <row r="6" spans="1:3" x14ac:dyDescent="0.2">
      <c r="B6" s="83"/>
      <c r="C6" s="280"/>
    </row>
    <row r="7" spans="1:3" x14ac:dyDescent="0.2">
      <c r="A7" s="84" t="s">
        <v>501</v>
      </c>
      <c r="B7" s="84"/>
      <c r="C7" s="281">
        <v>0</v>
      </c>
    </row>
    <row r="8" spans="1:3" x14ac:dyDescent="0.2">
      <c r="A8" s="85" t="s">
        <v>502</v>
      </c>
      <c r="B8" s="86" t="s">
        <v>378</v>
      </c>
      <c r="C8" s="282">
        <v>0</v>
      </c>
    </row>
    <row r="9" spans="1:3" x14ac:dyDescent="0.2">
      <c r="A9" s="87" t="s">
        <v>503</v>
      </c>
      <c r="B9" s="88" t="s">
        <v>504</v>
      </c>
      <c r="C9" s="282">
        <v>0</v>
      </c>
    </row>
    <row r="10" spans="1:3" x14ac:dyDescent="0.2">
      <c r="A10" s="87" t="s">
        <v>505</v>
      </c>
      <c r="B10" s="88" t="s">
        <v>369</v>
      </c>
      <c r="C10" s="282">
        <v>0</v>
      </c>
    </row>
    <row r="11" spans="1:3" x14ac:dyDescent="0.2">
      <c r="A11" s="87" t="s">
        <v>506</v>
      </c>
      <c r="B11" s="88" t="s">
        <v>368</v>
      </c>
      <c r="C11" s="282">
        <v>0</v>
      </c>
    </row>
    <row r="12" spans="1:3" x14ac:dyDescent="0.2">
      <c r="A12" s="87" t="s">
        <v>507</v>
      </c>
      <c r="B12" s="88" t="s">
        <v>362</v>
      </c>
      <c r="C12" s="282">
        <v>0</v>
      </c>
    </row>
    <row r="13" spans="1:3" x14ac:dyDescent="0.2">
      <c r="A13" s="89" t="s">
        <v>508</v>
      </c>
      <c r="B13" s="90" t="s">
        <v>509</v>
      </c>
      <c r="C13" s="282">
        <v>0</v>
      </c>
    </row>
    <row r="14" spans="1:3" x14ac:dyDescent="0.2">
      <c r="B14" s="91"/>
      <c r="C14" s="283"/>
    </row>
    <row r="15" spans="1:3" x14ac:dyDescent="0.2">
      <c r="A15" s="84" t="s">
        <v>510</v>
      </c>
      <c r="B15" s="83"/>
      <c r="C15" s="281">
        <v>0</v>
      </c>
    </row>
    <row r="16" spans="1:3" x14ac:dyDescent="0.2">
      <c r="A16" s="92">
        <v>3.1</v>
      </c>
      <c r="B16" s="88" t="s">
        <v>511</v>
      </c>
      <c r="C16" s="282">
        <v>0</v>
      </c>
    </row>
    <row r="17" spans="1:3" x14ac:dyDescent="0.2">
      <c r="A17" s="93">
        <v>3.2</v>
      </c>
      <c r="B17" s="88" t="s">
        <v>512</v>
      </c>
      <c r="C17" s="282">
        <v>0</v>
      </c>
    </row>
    <row r="18" spans="1:3" x14ac:dyDescent="0.2">
      <c r="A18" s="93">
        <v>3.3</v>
      </c>
      <c r="B18" s="90" t="s">
        <v>513</v>
      </c>
      <c r="C18" s="284">
        <v>0</v>
      </c>
    </row>
    <row r="19" spans="1:3" x14ac:dyDescent="0.2">
      <c r="B19" s="94"/>
      <c r="C19" s="285"/>
    </row>
    <row r="20" spans="1:3" x14ac:dyDescent="0.2">
      <c r="A20" s="95" t="s">
        <v>514</v>
      </c>
      <c r="B20" s="95"/>
      <c r="C20" s="279">
        <v>17008074.829999998</v>
      </c>
    </row>
    <row r="22" spans="1:3" ht="22.5" customHeight="1" x14ac:dyDescent="0.2">
      <c r="B22" s="368" t="s">
        <v>239</v>
      </c>
      <c r="C22" s="368"/>
    </row>
  </sheetData>
  <mergeCells count="5">
    <mergeCell ref="A1:C1"/>
    <mergeCell ref="A2:C2"/>
    <mergeCell ref="A3:C3"/>
    <mergeCell ref="A4:C4"/>
    <mergeCell ref="B22:C22"/>
  </mergeCells>
  <pageMargins left="0.70866141732283472" right="0.70866141732283472" top="0.74803149606299213" bottom="0.74803149606299213" header="0.31496062992125984" footer="0.31496062992125984"/>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showGridLines="0" zoomScaleNormal="100" zoomScaleSheetLayoutView="115" workbookViewId="0">
      <selection sqref="A1:C1"/>
    </sheetView>
  </sheetViews>
  <sheetFormatPr baseColWidth="10" defaultRowHeight="11.25" x14ac:dyDescent="0.2"/>
  <cols>
    <col min="1" max="1" width="3.7109375" style="82" customWidth="1"/>
    <col min="2" max="2" width="62.140625" style="82" customWidth="1"/>
    <col min="3" max="3" width="17.7109375" style="82" customWidth="1"/>
    <col min="4" max="16384" width="11.42578125" style="82"/>
  </cols>
  <sheetData>
    <row r="1" spans="1:3" s="113" customFormat="1" ht="18.95" customHeight="1" x14ac:dyDescent="0.25">
      <c r="A1" s="369" t="s">
        <v>635</v>
      </c>
      <c r="B1" s="370"/>
      <c r="C1" s="371"/>
    </row>
    <row r="2" spans="1:3" s="113" customFormat="1" ht="18.95" customHeight="1" x14ac:dyDescent="0.25">
      <c r="A2" s="372" t="s">
        <v>552</v>
      </c>
      <c r="B2" s="380"/>
      <c r="C2" s="374"/>
    </row>
    <row r="3" spans="1:3" s="113" customFormat="1" ht="18.95" customHeight="1" x14ac:dyDescent="0.25">
      <c r="A3" s="372" t="s">
        <v>606</v>
      </c>
      <c r="B3" s="380"/>
      <c r="C3" s="374"/>
    </row>
    <row r="4" spans="1:3" x14ac:dyDescent="0.2">
      <c r="A4" s="381" t="s">
        <v>499</v>
      </c>
      <c r="B4" s="382"/>
      <c r="C4" s="383"/>
    </row>
    <row r="5" spans="1:3" x14ac:dyDescent="0.2">
      <c r="A5" s="112" t="s">
        <v>551</v>
      </c>
      <c r="B5" s="112"/>
      <c r="C5" s="300">
        <v>14879017.5</v>
      </c>
    </row>
    <row r="6" spans="1:3" x14ac:dyDescent="0.2">
      <c r="A6" s="99"/>
      <c r="B6" s="83"/>
      <c r="C6" s="280"/>
    </row>
    <row r="7" spans="1:3" x14ac:dyDescent="0.2">
      <c r="A7" s="84" t="s">
        <v>550</v>
      </c>
      <c r="B7" s="111"/>
      <c r="C7" s="281">
        <v>176048.08</v>
      </c>
    </row>
    <row r="8" spans="1:3" x14ac:dyDescent="0.2">
      <c r="A8" s="110">
        <v>2.1</v>
      </c>
      <c r="B8" s="101" t="s">
        <v>347</v>
      </c>
      <c r="C8" s="289">
        <v>0</v>
      </c>
    </row>
    <row r="9" spans="1:3" x14ac:dyDescent="0.2">
      <c r="A9" s="110">
        <v>2.2000000000000002</v>
      </c>
      <c r="B9" s="101" t="s">
        <v>350</v>
      </c>
      <c r="C9" s="289">
        <v>0</v>
      </c>
    </row>
    <row r="10" spans="1:3" x14ac:dyDescent="0.2">
      <c r="A10" s="102">
        <v>2.2999999999999998</v>
      </c>
      <c r="B10" s="104" t="s">
        <v>165</v>
      </c>
      <c r="C10" s="289">
        <v>153618.78</v>
      </c>
    </row>
    <row r="11" spans="1:3" x14ac:dyDescent="0.2">
      <c r="A11" s="102">
        <v>2.4</v>
      </c>
      <c r="B11" s="104" t="s">
        <v>166</v>
      </c>
      <c r="C11" s="289">
        <v>0</v>
      </c>
    </row>
    <row r="12" spans="1:3" x14ac:dyDescent="0.2">
      <c r="A12" s="102">
        <v>2.5</v>
      </c>
      <c r="B12" s="104" t="s">
        <v>167</v>
      </c>
      <c r="C12" s="289">
        <v>0</v>
      </c>
    </row>
    <row r="13" spans="1:3" x14ac:dyDescent="0.2">
      <c r="A13" s="102">
        <v>2.6</v>
      </c>
      <c r="B13" s="104" t="s">
        <v>168</v>
      </c>
      <c r="C13" s="289">
        <v>0</v>
      </c>
    </row>
    <row r="14" spans="1:3" x14ac:dyDescent="0.2">
      <c r="A14" s="102">
        <v>2.7</v>
      </c>
      <c r="B14" s="104" t="s">
        <v>169</v>
      </c>
      <c r="C14" s="289">
        <v>0</v>
      </c>
    </row>
    <row r="15" spans="1:3" x14ac:dyDescent="0.2">
      <c r="A15" s="102">
        <v>2.8</v>
      </c>
      <c r="B15" s="104" t="s">
        <v>170</v>
      </c>
      <c r="C15" s="289">
        <v>22429.3</v>
      </c>
    </row>
    <row r="16" spans="1:3" x14ac:dyDescent="0.2">
      <c r="A16" s="102">
        <v>2.9</v>
      </c>
      <c r="B16" s="104" t="s">
        <v>172</v>
      </c>
      <c r="C16" s="289">
        <v>0</v>
      </c>
    </row>
    <row r="17" spans="1:3" x14ac:dyDescent="0.2">
      <c r="A17" s="102" t="s">
        <v>549</v>
      </c>
      <c r="B17" s="104" t="s">
        <v>548</v>
      </c>
      <c r="C17" s="289">
        <v>0</v>
      </c>
    </row>
    <row r="18" spans="1:3" x14ac:dyDescent="0.2">
      <c r="A18" s="102" t="s">
        <v>547</v>
      </c>
      <c r="B18" s="104" t="s">
        <v>176</v>
      </c>
      <c r="C18" s="289">
        <v>0</v>
      </c>
    </row>
    <row r="19" spans="1:3" x14ac:dyDescent="0.2">
      <c r="A19" s="102" t="s">
        <v>546</v>
      </c>
      <c r="B19" s="104" t="s">
        <v>545</v>
      </c>
      <c r="C19" s="289">
        <v>0</v>
      </c>
    </row>
    <row r="20" spans="1:3" x14ac:dyDescent="0.2">
      <c r="A20" s="102" t="s">
        <v>544</v>
      </c>
      <c r="B20" s="104" t="s">
        <v>543</v>
      </c>
      <c r="C20" s="289">
        <v>0</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0</v>
      </c>
    </row>
    <row r="29" spans="1:3" x14ac:dyDescent="0.2">
      <c r="A29" s="109"/>
      <c r="B29" s="108"/>
      <c r="C29" s="292"/>
    </row>
    <row r="30" spans="1:3" x14ac:dyDescent="0.2">
      <c r="A30" s="106" t="s">
        <v>526</v>
      </c>
      <c r="B30" s="105"/>
      <c r="C30" s="293">
        <v>892197.79</v>
      </c>
    </row>
    <row r="31" spans="1:3" x14ac:dyDescent="0.2">
      <c r="A31" s="102" t="s">
        <v>525</v>
      </c>
      <c r="B31" s="104" t="s">
        <v>272</v>
      </c>
      <c r="C31" s="289">
        <v>880582.10000000009</v>
      </c>
    </row>
    <row r="32" spans="1:3" x14ac:dyDescent="0.2">
      <c r="A32" s="102" t="s">
        <v>524</v>
      </c>
      <c r="B32" s="104" t="s">
        <v>263</v>
      </c>
      <c r="C32" s="289">
        <v>0</v>
      </c>
    </row>
    <row r="33" spans="1:3" x14ac:dyDescent="0.2">
      <c r="A33" s="102" t="s">
        <v>523</v>
      </c>
      <c r="B33" s="104" t="s">
        <v>260</v>
      </c>
      <c r="C33" s="289">
        <v>0</v>
      </c>
    </row>
    <row r="34" spans="1:3" x14ac:dyDescent="0.2">
      <c r="A34" s="102" t="s">
        <v>522</v>
      </c>
      <c r="B34" s="104" t="s">
        <v>521</v>
      </c>
      <c r="C34" s="289">
        <v>0</v>
      </c>
    </row>
    <row r="35" spans="1:3" x14ac:dyDescent="0.2">
      <c r="A35" s="102" t="s">
        <v>520</v>
      </c>
      <c r="B35" s="104" t="s">
        <v>519</v>
      </c>
      <c r="C35" s="289">
        <v>0</v>
      </c>
    </row>
    <row r="36" spans="1:3" x14ac:dyDescent="0.2">
      <c r="A36" s="102" t="s">
        <v>518</v>
      </c>
      <c r="B36" s="104" t="s">
        <v>252</v>
      </c>
      <c r="C36" s="289">
        <v>11615.69</v>
      </c>
    </row>
    <row r="37" spans="1:3" x14ac:dyDescent="0.2">
      <c r="A37" s="102" t="s">
        <v>517</v>
      </c>
      <c r="B37" s="101" t="s">
        <v>516</v>
      </c>
      <c r="C37" s="294">
        <v>0</v>
      </c>
    </row>
    <row r="38" spans="1:3" x14ac:dyDescent="0.2">
      <c r="A38" s="99"/>
      <c r="B38" s="98"/>
      <c r="C38" s="295"/>
    </row>
    <row r="39" spans="1:3" x14ac:dyDescent="0.2">
      <c r="A39" s="96" t="s">
        <v>515</v>
      </c>
      <c r="B39" s="80"/>
      <c r="C39" s="279">
        <v>15595167.210000001</v>
      </c>
    </row>
    <row r="41" spans="1:3" ht="23.25" customHeight="1" x14ac:dyDescent="0.2">
      <c r="A41" s="368" t="s">
        <v>239</v>
      </c>
      <c r="B41" s="368"/>
      <c r="C41" s="368"/>
    </row>
  </sheetData>
  <mergeCells count="5">
    <mergeCell ref="A1:C1"/>
    <mergeCell ref="A2:C2"/>
    <mergeCell ref="A3:C3"/>
    <mergeCell ref="A4:C4"/>
    <mergeCell ref="A41:C41"/>
  </mergeCells>
  <pageMargins left="0.70866141732283472" right="0.70866141732283472" top="0.74803149606299213" bottom="0.74803149606299213" header="0.31496062992125984" footer="0.31496062992125984"/>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90" workbookViewId="0">
      <selection sqref="A1:F1"/>
    </sheetView>
  </sheetViews>
  <sheetFormatPr baseColWidth="10" defaultColWidth="9.140625" defaultRowHeight="11.25" x14ac:dyDescent="0.2"/>
  <cols>
    <col min="1" max="1" width="12.7109375" style="60" customWidth="1"/>
    <col min="2" max="2" width="72.140625" style="60" customWidth="1"/>
    <col min="3"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635</v>
      </c>
      <c r="B1" s="377"/>
      <c r="C1" s="377"/>
      <c r="D1" s="377"/>
      <c r="E1" s="377"/>
      <c r="F1" s="377"/>
      <c r="G1" s="358" t="s">
        <v>97</v>
      </c>
      <c r="H1" s="377">
        <v>2021</v>
      </c>
      <c r="I1" s="59">
        <v>2021</v>
      </c>
      <c r="J1" s="75"/>
    </row>
    <row r="2" spans="1:10" ht="18.95" customHeight="1" x14ac:dyDescent="0.2">
      <c r="A2" s="358" t="s">
        <v>601</v>
      </c>
      <c r="B2" s="377"/>
      <c r="C2" s="377"/>
      <c r="D2" s="377"/>
      <c r="E2" s="377"/>
      <c r="F2" s="377"/>
      <c r="G2" s="358" t="s">
        <v>99</v>
      </c>
      <c r="H2" s="377" t="s">
        <v>627</v>
      </c>
      <c r="I2" s="59" t="s">
        <v>603</v>
      </c>
      <c r="J2" s="75"/>
    </row>
    <row r="3" spans="1:10" ht="18.95" customHeight="1" x14ac:dyDescent="0.2">
      <c r="A3" s="358" t="s">
        <v>606</v>
      </c>
      <c r="B3" s="377"/>
      <c r="C3" s="377"/>
      <c r="D3" s="377"/>
      <c r="E3" s="377"/>
      <c r="F3" s="377"/>
      <c r="G3" s="358" t="s">
        <v>100</v>
      </c>
      <c r="H3" s="377">
        <v>3</v>
      </c>
      <c r="I3" s="59">
        <v>4</v>
      </c>
      <c r="J3" s="75"/>
    </row>
    <row r="4" spans="1:10" x14ac:dyDescent="0.2">
      <c r="A4" s="61" t="s">
        <v>101</v>
      </c>
      <c r="B4" s="61"/>
      <c r="C4" s="61"/>
      <c r="D4" s="61"/>
      <c r="E4" s="61"/>
      <c r="F4" s="61"/>
      <c r="G4" s="61"/>
      <c r="H4" s="61"/>
      <c r="I4" s="61"/>
      <c r="J4" s="75"/>
    </row>
    <row r="5" spans="1:10" x14ac:dyDescent="0.2">
      <c r="A5" s="75"/>
      <c r="B5" s="75"/>
      <c r="C5" s="75"/>
      <c r="D5" s="75"/>
      <c r="E5" s="75"/>
      <c r="F5" s="75"/>
      <c r="G5" s="75"/>
      <c r="H5" s="75"/>
      <c r="I5" s="75"/>
      <c r="J5" s="75"/>
    </row>
    <row r="6" spans="1:10" x14ac:dyDescent="0.2">
      <c r="A6" s="75"/>
      <c r="B6" s="75"/>
      <c r="C6" s="75"/>
      <c r="D6" s="75"/>
      <c r="E6" s="75"/>
      <c r="F6" s="75"/>
      <c r="G6" s="75"/>
      <c r="H6" s="75"/>
      <c r="I6" s="75"/>
      <c r="J6" s="75"/>
    </row>
    <row r="7" spans="1:10" ht="24.95" customHeight="1" x14ac:dyDescent="0.2">
      <c r="A7" s="116" t="s">
        <v>103</v>
      </c>
      <c r="B7" s="116" t="s">
        <v>600</v>
      </c>
      <c r="C7" s="116" t="s">
        <v>599</v>
      </c>
      <c r="D7" s="116" t="s">
        <v>598</v>
      </c>
      <c r="E7" s="116" t="s">
        <v>597</v>
      </c>
      <c r="F7" s="116" t="s">
        <v>596</v>
      </c>
      <c r="G7" s="116" t="s">
        <v>591</v>
      </c>
      <c r="H7" s="116" t="s">
        <v>595</v>
      </c>
      <c r="I7" s="116" t="s">
        <v>594</v>
      </c>
      <c r="J7" s="116" t="s">
        <v>593</v>
      </c>
    </row>
    <row r="8" spans="1:10" s="70" customFormat="1" x14ac:dyDescent="0.2">
      <c r="A8" s="68">
        <v>7000</v>
      </c>
      <c r="B8" s="70" t="s">
        <v>592</v>
      </c>
    </row>
    <row r="9" spans="1:10" x14ac:dyDescent="0.2">
      <c r="A9" s="60">
        <v>7110</v>
      </c>
      <c r="B9" s="60" t="s">
        <v>591</v>
      </c>
      <c r="C9" s="234">
        <v>0</v>
      </c>
      <c r="D9" s="234">
        <v>0</v>
      </c>
      <c r="E9" s="234">
        <v>0</v>
      </c>
      <c r="F9" s="234">
        <v>0</v>
      </c>
    </row>
    <row r="10" spans="1:10" x14ac:dyDescent="0.2">
      <c r="A10" s="60">
        <v>7120</v>
      </c>
      <c r="B10" s="60" t="s">
        <v>590</v>
      </c>
      <c r="C10" s="234">
        <v>0</v>
      </c>
      <c r="D10" s="234">
        <v>0</v>
      </c>
      <c r="E10" s="234">
        <v>0</v>
      </c>
      <c r="F10" s="234">
        <v>0</v>
      </c>
    </row>
    <row r="11" spans="1:10" x14ac:dyDescent="0.2">
      <c r="A11" s="60">
        <v>7130</v>
      </c>
      <c r="B11" s="60" t="s">
        <v>589</v>
      </c>
      <c r="C11" s="234">
        <v>0</v>
      </c>
      <c r="D11" s="234">
        <v>0</v>
      </c>
      <c r="E11" s="234">
        <v>0</v>
      </c>
      <c r="F11" s="234">
        <v>0</v>
      </c>
    </row>
    <row r="12" spans="1:10" x14ac:dyDescent="0.2">
      <c r="A12" s="60">
        <v>7140</v>
      </c>
      <c r="B12" s="60" t="s">
        <v>588</v>
      </c>
      <c r="C12" s="234">
        <v>0</v>
      </c>
      <c r="D12" s="234">
        <v>0</v>
      </c>
      <c r="E12" s="234">
        <v>0</v>
      </c>
      <c r="F12" s="234">
        <v>0</v>
      </c>
    </row>
    <row r="13" spans="1:10" x14ac:dyDescent="0.2">
      <c r="A13" s="60">
        <v>7150</v>
      </c>
      <c r="B13" s="60" t="s">
        <v>587</v>
      </c>
      <c r="C13" s="234">
        <v>0</v>
      </c>
      <c r="D13" s="234">
        <v>0</v>
      </c>
      <c r="E13" s="234">
        <v>0</v>
      </c>
      <c r="F13" s="234">
        <v>0</v>
      </c>
    </row>
    <row r="14" spans="1:10" x14ac:dyDescent="0.2">
      <c r="A14" s="60">
        <v>7160</v>
      </c>
      <c r="B14" s="60" t="s">
        <v>586</v>
      </c>
      <c r="C14" s="234">
        <v>0</v>
      </c>
      <c r="D14" s="234">
        <v>0</v>
      </c>
      <c r="E14" s="234">
        <v>0</v>
      </c>
      <c r="F14" s="234">
        <v>0</v>
      </c>
    </row>
    <row r="15" spans="1:10" x14ac:dyDescent="0.2">
      <c r="A15" s="60">
        <v>7210</v>
      </c>
      <c r="B15" s="60" t="s">
        <v>585</v>
      </c>
      <c r="C15" s="234">
        <v>0</v>
      </c>
      <c r="D15" s="234">
        <v>0</v>
      </c>
      <c r="E15" s="234">
        <v>0</v>
      </c>
      <c r="F15" s="234">
        <v>0</v>
      </c>
    </row>
    <row r="16" spans="1:10" x14ac:dyDescent="0.2">
      <c r="A16" s="60">
        <v>7220</v>
      </c>
      <c r="B16" s="60" t="s">
        <v>584</v>
      </c>
      <c r="C16" s="234">
        <v>0</v>
      </c>
      <c r="D16" s="234">
        <v>0</v>
      </c>
      <c r="E16" s="234">
        <v>0</v>
      </c>
      <c r="F16" s="234">
        <v>0</v>
      </c>
    </row>
    <row r="17" spans="1:6" x14ac:dyDescent="0.2">
      <c r="A17" s="60">
        <v>7230</v>
      </c>
      <c r="B17" s="60" t="s">
        <v>583</v>
      </c>
      <c r="C17" s="234">
        <v>0</v>
      </c>
      <c r="D17" s="234">
        <v>0</v>
      </c>
      <c r="E17" s="234">
        <v>0</v>
      </c>
      <c r="F17" s="234">
        <v>0</v>
      </c>
    </row>
    <row r="18" spans="1:6" x14ac:dyDescent="0.2">
      <c r="A18" s="60">
        <v>7240</v>
      </c>
      <c r="B18" s="60" t="s">
        <v>582</v>
      </c>
      <c r="C18" s="234">
        <v>0</v>
      </c>
      <c r="D18" s="234">
        <v>0</v>
      </c>
      <c r="E18" s="234">
        <v>0</v>
      </c>
      <c r="F18" s="234">
        <v>0</v>
      </c>
    </row>
    <row r="19" spans="1:6" x14ac:dyDescent="0.2">
      <c r="A19" s="60">
        <v>7250</v>
      </c>
      <c r="B19" s="60" t="s">
        <v>581</v>
      </c>
      <c r="C19" s="234">
        <v>0</v>
      </c>
      <c r="D19" s="234">
        <v>0</v>
      </c>
      <c r="E19" s="234">
        <v>0</v>
      </c>
      <c r="F19" s="234">
        <v>0</v>
      </c>
    </row>
    <row r="20" spans="1:6" x14ac:dyDescent="0.2">
      <c r="A20" s="60">
        <v>7260</v>
      </c>
      <c r="B20" s="60" t="s">
        <v>580</v>
      </c>
      <c r="C20" s="234">
        <v>0</v>
      </c>
      <c r="D20" s="234">
        <v>0</v>
      </c>
      <c r="E20" s="234">
        <v>0</v>
      </c>
      <c r="F20" s="234">
        <v>0</v>
      </c>
    </row>
    <row r="21" spans="1:6" x14ac:dyDescent="0.2">
      <c r="A21" s="60">
        <v>7310</v>
      </c>
      <c r="B21" s="60" t="s">
        <v>579</v>
      </c>
      <c r="C21" s="234">
        <v>0</v>
      </c>
      <c r="D21" s="234">
        <v>0</v>
      </c>
      <c r="E21" s="234">
        <v>0</v>
      </c>
      <c r="F21" s="234">
        <v>0</v>
      </c>
    </row>
    <row r="22" spans="1:6" x14ac:dyDescent="0.2">
      <c r="A22" s="60">
        <v>7320</v>
      </c>
      <c r="B22" s="60" t="s">
        <v>578</v>
      </c>
      <c r="C22" s="234">
        <v>0</v>
      </c>
      <c r="D22" s="234">
        <v>0</v>
      </c>
      <c r="E22" s="234">
        <v>0</v>
      </c>
      <c r="F22" s="234">
        <v>0</v>
      </c>
    </row>
    <row r="23" spans="1:6" x14ac:dyDescent="0.2">
      <c r="A23" s="60">
        <v>7330</v>
      </c>
      <c r="B23" s="60" t="s">
        <v>577</v>
      </c>
      <c r="C23" s="234">
        <v>0</v>
      </c>
      <c r="D23" s="234">
        <v>0</v>
      </c>
      <c r="E23" s="234">
        <v>0</v>
      </c>
      <c r="F23" s="234">
        <v>0</v>
      </c>
    </row>
    <row r="24" spans="1:6" x14ac:dyDescent="0.2">
      <c r="A24" s="60">
        <v>7340</v>
      </c>
      <c r="B24" s="60" t="s">
        <v>576</v>
      </c>
      <c r="C24" s="234">
        <v>0</v>
      </c>
      <c r="D24" s="234">
        <v>0</v>
      </c>
      <c r="E24" s="234">
        <v>0</v>
      </c>
      <c r="F24" s="234">
        <v>0</v>
      </c>
    </row>
    <row r="25" spans="1:6" x14ac:dyDescent="0.2">
      <c r="A25" s="60">
        <v>7350</v>
      </c>
      <c r="B25" s="60" t="s">
        <v>575</v>
      </c>
      <c r="C25" s="234">
        <v>0</v>
      </c>
      <c r="D25" s="234">
        <v>0</v>
      </c>
      <c r="E25" s="234">
        <v>0</v>
      </c>
      <c r="F25" s="234">
        <v>0</v>
      </c>
    </row>
    <row r="26" spans="1:6" x14ac:dyDescent="0.2">
      <c r="A26" s="60">
        <v>7360</v>
      </c>
      <c r="B26" s="60" t="s">
        <v>574</v>
      </c>
      <c r="C26" s="234">
        <v>0</v>
      </c>
      <c r="D26" s="234">
        <v>0</v>
      </c>
      <c r="E26" s="234">
        <v>0</v>
      </c>
      <c r="F26" s="234">
        <v>0</v>
      </c>
    </row>
    <row r="27" spans="1:6" x14ac:dyDescent="0.2">
      <c r="A27" s="60">
        <v>7410</v>
      </c>
      <c r="B27" s="60" t="s">
        <v>573</v>
      </c>
      <c r="C27" s="234">
        <v>0</v>
      </c>
      <c r="D27" s="234">
        <v>0</v>
      </c>
      <c r="E27" s="234">
        <v>0</v>
      </c>
      <c r="F27" s="234">
        <v>0</v>
      </c>
    </row>
    <row r="28" spans="1:6" x14ac:dyDescent="0.2">
      <c r="A28" s="60">
        <v>7420</v>
      </c>
      <c r="B28" s="60" t="s">
        <v>572</v>
      </c>
      <c r="C28" s="234">
        <v>0</v>
      </c>
      <c r="D28" s="234">
        <v>0</v>
      </c>
      <c r="E28" s="234">
        <v>0</v>
      </c>
      <c r="F28" s="234">
        <v>0</v>
      </c>
    </row>
    <row r="29" spans="1:6" x14ac:dyDescent="0.2">
      <c r="A29" s="60">
        <v>7510</v>
      </c>
      <c r="B29" s="60" t="s">
        <v>571</v>
      </c>
      <c r="C29" s="234">
        <v>0</v>
      </c>
      <c r="D29" s="234">
        <v>0</v>
      </c>
      <c r="E29" s="234">
        <v>0</v>
      </c>
      <c r="F29" s="234">
        <v>0</v>
      </c>
    </row>
    <row r="30" spans="1:6" x14ac:dyDescent="0.2">
      <c r="A30" s="60">
        <v>7520</v>
      </c>
      <c r="B30" s="60" t="s">
        <v>570</v>
      </c>
      <c r="C30" s="234">
        <v>0</v>
      </c>
      <c r="D30" s="234">
        <v>0</v>
      </c>
      <c r="E30" s="234">
        <v>0</v>
      </c>
      <c r="F30" s="234">
        <v>0</v>
      </c>
    </row>
    <row r="31" spans="1:6" x14ac:dyDescent="0.2">
      <c r="A31" s="60">
        <v>7610</v>
      </c>
      <c r="B31" s="60" t="s">
        <v>569</v>
      </c>
      <c r="C31" s="234">
        <v>0</v>
      </c>
      <c r="D31" s="234">
        <v>0</v>
      </c>
      <c r="E31" s="234">
        <v>0</v>
      </c>
      <c r="F31" s="234">
        <v>0</v>
      </c>
    </row>
    <row r="32" spans="1:6" x14ac:dyDescent="0.2">
      <c r="A32" s="60">
        <v>7620</v>
      </c>
      <c r="B32" s="60" t="s">
        <v>568</v>
      </c>
      <c r="C32" s="234">
        <v>0</v>
      </c>
      <c r="D32" s="234">
        <v>0</v>
      </c>
      <c r="E32" s="234">
        <v>0</v>
      </c>
      <c r="F32" s="234">
        <v>0</v>
      </c>
    </row>
    <row r="33" spans="1:9" x14ac:dyDescent="0.2">
      <c r="A33" s="60">
        <v>7630</v>
      </c>
      <c r="B33" s="60" t="s">
        <v>567</v>
      </c>
      <c r="C33" s="234">
        <v>0</v>
      </c>
      <c r="D33" s="234">
        <v>0</v>
      </c>
      <c r="E33" s="234">
        <v>0</v>
      </c>
      <c r="F33" s="234">
        <v>0</v>
      </c>
    </row>
    <row r="34" spans="1:9" x14ac:dyDescent="0.2">
      <c r="A34" s="60">
        <v>7640</v>
      </c>
      <c r="B34" s="60" t="s">
        <v>566</v>
      </c>
      <c r="C34" s="234">
        <v>0</v>
      </c>
      <c r="D34" s="234">
        <v>0</v>
      </c>
      <c r="E34" s="234">
        <v>0</v>
      </c>
      <c r="F34" s="234">
        <v>0</v>
      </c>
    </row>
    <row r="35" spans="1:9" s="70" customFormat="1" x14ac:dyDescent="0.2">
      <c r="A35" s="68">
        <v>8000</v>
      </c>
      <c r="B35" s="70" t="s">
        <v>565</v>
      </c>
    </row>
    <row r="36" spans="1:9" x14ac:dyDescent="0.2">
      <c r="A36" s="60">
        <v>8110</v>
      </c>
      <c r="B36" s="60" t="s">
        <v>564</v>
      </c>
      <c r="C36" s="165">
        <v>0</v>
      </c>
      <c r="D36" s="165">
        <v>15012317</v>
      </c>
      <c r="E36" s="165">
        <v>0</v>
      </c>
      <c r="F36" s="165">
        <v>15012317</v>
      </c>
    </row>
    <row r="37" spans="1:9" x14ac:dyDescent="0.2">
      <c r="A37" s="60">
        <v>8120</v>
      </c>
      <c r="B37" s="60" t="s">
        <v>563</v>
      </c>
      <c r="C37" s="165">
        <v>0</v>
      </c>
      <c r="D37" s="165">
        <v>17008727.199999999</v>
      </c>
      <c r="E37" s="165">
        <v>17007214.859999999</v>
      </c>
      <c r="F37" s="165">
        <v>-1512.34</v>
      </c>
    </row>
    <row r="38" spans="1:9" x14ac:dyDescent="0.2">
      <c r="A38" s="60">
        <v>8130</v>
      </c>
      <c r="B38" s="60" t="s">
        <v>562</v>
      </c>
      <c r="C38" s="165">
        <v>0</v>
      </c>
      <c r="D38" s="165">
        <v>1994897.86</v>
      </c>
      <c r="E38" s="165">
        <v>0</v>
      </c>
      <c r="F38" s="165">
        <v>1994897.86</v>
      </c>
      <c r="G38" s="144" t="s">
        <v>636</v>
      </c>
      <c r="H38" s="20"/>
    </row>
    <row r="39" spans="1:9" x14ac:dyDescent="0.2">
      <c r="A39" s="60">
        <v>8140</v>
      </c>
      <c r="B39" s="60" t="s">
        <v>561</v>
      </c>
      <c r="C39" s="165">
        <v>0</v>
      </c>
      <c r="D39" s="165">
        <v>17008075.48</v>
      </c>
      <c r="E39" s="165">
        <v>17008727.199999999</v>
      </c>
      <c r="F39" s="165">
        <v>651.72</v>
      </c>
      <c r="H39" s="20"/>
    </row>
    <row r="40" spans="1:9" x14ac:dyDescent="0.2">
      <c r="A40" s="60">
        <v>8150</v>
      </c>
      <c r="B40" s="60" t="s">
        <v>560</v>
      </c>
      <c r="C40" s="165">
        <v>0</v>
      </c>
      <c r="D40" s="165">
        <v>0</v>
      </c>
      <c r="E40" s="165">
        <v>17008075.48</v>
      </c>
      <c r="F40" s="165">
        <v>17008075.48</v>
      </c>
      <c r="H40" s="20"/>
    </row>
    <row r="41" spans="1:9" x14ac:dyDescent="0.2">
      <c r="A41" s="60">
        <v>8210</v>
      </c>
      <c r="B41" s="60" t="s">
        <v>559</v>
      </c>
      <c r="C41" s="165">
        <v>0</v>
      </c>
      <c r="D41" s="165">
        <v>0</v>
      </c>
      <c r="E41" s="165">
        <v>15012317</v>
      </c>
      <c r="F41" s="165">
        <v>15012317</v>
      </c>
      <c r="H41" s="20"/>
    </row>
    <row r="42" spans="1:9" x14ac:dyDescent="0.2">
      <c r="A42" s="60">
        <v>8220</v>
      </c>
      <c r="B42" s="60" t="s">
        <v>558</v>
      </c>
      <c r="C42" s="165">
        <v>0</v>
      </c>
      <c r="D42" s="165">
        <v>17007214.59</v>
      </c>
      <c r="E42" s="165">
        <v>15777913.85</v>
      </c>
      <c r="F42" s="165">
        <v>1229300.74</v>
      </c>
      <c r="G42" s="144" t="s">
        <v>636</v>
      </c>
      <c r="H42" s="20"/>
    </row>
    <row r="43" spans="1:9" x14ac:dyDescent="0.2">
      <c r="A43" s="60">
        <v>8230</v>
      </c>
      <c r="B43" s="60" t="s">
        <v>557</v>
      </c>
      <c r="C43" s="165">
        <v>0</v>
      </c>
      <c r="D43" s="165">
        <v>0</v>
      </c>
      <c r="E43" s="165">
        <v>1994897.59</v>
      </c>
      <c r="F43" s="165">
        <v>1994897.59</v>
      </c>
      <c r="H43" s="20"/>
      <c r="I43" s="20"/>
    </row>
    <row r="44" spans="1:9" x14ac:dyDescent="0.2">
      <c r="A44" s="60">
        <v>8240</v>
      </c>
      <c r="B44" s="60" t="s">
        <v>556</v>
      </c>
      <c r="C44" s="165">
        <v>0</v>
      </c>
      <c r="D44" s="165">
        <v>15777913.85</v>
      </c>
      <c r="E44" s="165">
        <v>14890632.9</v>
      </c>
      <c r="F44" s="165">
        <v>887280.95</v>
      </c>
      <c r="G44" s="144" t="s">
        <v>636</v>
      </c>
      <c r="H44" s="20"/>
    </row>
    <row r="45" spans="1:9" x14ac:dyDescent="0.2">
      <c r="A45" s="60">
        <v>8250</v>
      </c>
      <c r="B45" s="60" t="s">
        <v>555</v>
      </c>
      <c r="C45" s="165">
        <v>0</v>
      </c>
      <c r="D45" s="165">
        <v>14890632.9</v>
      </c>
      <c r="E45" s="165">
        <v>14879017.5</v>
      </c>
      <c r="F45" s="165">
        <v>11615.4</v>
      </c>
      <c r="G45" s="144" t="s">
        <v>636</v>
      </c>
    </row>
    <row r="46" spans="1:9" x14ac:dyDescent="0.2">
      <c r="A46" s="60">
        <v>8260</v>
      </c>
      <c r="B46" s="60" t="s">
        <v>554</v>
      </c>
      <c r="C46" s="165">
        <v>0</v>
      </c>
      <c r="D46" s="165">
        <v>14879017.5</v>
      </c>
      <c r="E46" s="165">
        <v>14309682.66</v>
      </c>
      <c r="F46" s="165">
        <v>569334.84</v>
      </c>
      <c r="G46" s="144" t="s">
        <v>636</v>
      </c>
    </row>
    <row r="47" spans="1:9" x14ac:dyDescent="0.2">
      <c r="A47" s="60">
        <v>8270</v>
      </c>
      <c r="B47" s="60" t="s">
        <v>553</v>
      </c>
      <c r="C47" s="165">
        <v>0</v>
      </c>
      <c r="D47" s="165">
        <v>14313073.15</v>
      </c>
      <c r="E47" s="165">
        <v>3390.49</v>
      </c>
      <c r="F47" s="165">
        <v>14309682.66</v>
      </c>
      <c r="G47" s="144" t="s">
        <v>636</v>
      </c>
    </row>
    <row r="48" spans="1:9" x14ac:dyDescent="0.2">
      <c r="A48" s="114"/>
    </row>
    <row r="49" spans="1:2" x14ac:dyDescent="0.2">
      <c r="A49" s="114"/>
      <c r="B49" s="41" t="s">
        <v>239</v>
      </c>
    </row>
  </sheetData>
  <sheetProtection formatCells="0" formatColumns="0" formatRows="0" insertColumns="0" insertRows="0" insertHyperlinks="0" deleteColumns="0" deleteRows="0" sort="0" autoFilter="0" pivotTables="0"/>
  <mergeCells count="6">
    <mergeCell ref="A1:F1"/>
    <mergeCell ref="A2:F2"/>
    <mergeCell ref="A3:F3"/>
    <mergeCell ref="G1:H1"/>
    <mergeCell ref="G2:H2"/>
    <mergeCell ref="G3:H3"/>
  </mergeCells>
  <pageMargins left="0.70866141732283472" right="0.70866141732283472" top="0.74803149606299213" bottom="0.74803149606299213" header="0.31496062992125984" footer="0.31496062992125984"/>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4"/>
  <sheetViews>
    <sheetView showGridLines="0" zoomScaleNormal="100" zoomScaleSheetLayoutView="100" workbookViewId="0">
      <selection sqref="A1:F1"/>
    </sheetView>
  </sheetViews>
  <sheetFormatPr baseColWidth="10" defaultColWidth="9.140625" defaultRowHeight="11.25" x14ac:dyDescent="0.2"/>
  <cols>
    <col min="1" max="1" width="10"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8" width="16.7109375" style="41" customWidth="1"/>
    <col min="9" max="16384" width="9.140625" style="41"/>
  </cols>
  <sheetData>
    <row r="1" spans="1:8" s="38" customFormat="1" ht="18.95" customHeight="1" x14ac:dyDescent="0.25">
      <c r="A1" s="356" t="s">
        <v>602</v>
      </c>
      <c r="B1" s="357"/>
      <c r="C1" s="357"/>
      <c r="D1" s="357"/>
      <c r="E1" s="357"/>
      <c r="F1" s="357"/>
      <c r="G1" s="36" t="s">
        <v>97</v>
      </c>
      <c r="H1" s="37">
        <v>2021</v>
      </c>
    </row>
    <row r="2" spans="1:8" s="38" customFormat="1" ht="18.95" customHeight="1" x14ac:dyDescent="0.25">
      <c r="A2" s="356" t="s">
        <v>98</v>
      </c>
      <c r="B2" s="357"/>
      <c r="C2" s="357"/>
      <c r="D2" s="357"/>
      <c r="E2" s="357"/>
      <c r="F2" s="357"/>
      <c r="G2" s="36" t="s">
        <v>99</v>
      </c>
      <c r="H2" s="37" t="s">
        <v>603</v>
      </c>
    </row>
    <row r="3" spans="1:8" s="38" customFormat="1" ht="18.95" customHeight="1" x14ac:dyDescent="0.25">
      <c r="A3" s="356" t="s">
        <v>604</v>
      </c>
      <c r="B3" s="357"/>
      <c r="C3" s="357"/>
      <c r="D3" s="357"/>
      <c r="E3" s="357"/>
      <c r="F3" s="357"/>
      <c r="G3" s="36" t="s">
        <v>100</v>
      </c>
      <c r="H3" s="37">
        <v>4</v>
      </c>
    </row>
    <row r="4" spans="1:8" x14ac:dyDescent="0.2">
      <c r="A4" s="39" t="s">
        <v>101</v>
      </c>
      <c r="B4" s="40"/>
      <c r="C4" s="40"/>
      <c r="D4" s="40"/>
      <c r="E4" s="40"/>
      <c r="F4" s="40"/>
      <c r="G4" s="40"/>
      <c r="H4" s="40"/>
    </row>
    <row r="6" spans="1:8" x14ac:dyDescent="0.2">
      <c r="A6" s="40" t="s">
        <v>102</v>
      </c>
      <c r="B6" s="40"/>
      <c r="C6" s="40"/>
      <c r="D6" s="40"/>
      <c r="E6" s="40"/>
      <c r="F6" s="40"/>
      <c r="G6" s="40"/>
      <c r="H6" s="40"/>
    </row>
    <row r="7" spans="1:8" x14ac:dyDescent="0.2">
      <c r="A7" s="42" t="s">
        <v>103</v>
      </c>
      <c r="B7" s="42" t="s">
        <v>104</v>
      </c>
      <c r="C7" s="42" t="s">
        <v>105</v>
      </c>
      <c r="D7" s="42" t="s">
        <v>106</v>
      </c>
      <c r="E7" s="42"/>
      <c r="F7" s="42"/>
      <c r="G7" s="42"/>
      <c r="H7" s="42"/>
    </row>
    <row r="8" spans="1:8" x14ac:dyDescent="0.2">
      <c r="A8" s="43">
        <v>1114</v>
      </c>
      <c r="B8" s="41" t="s">
        <v>107</v>
      </c>
      <c r="C8" s="234">
        <v>41.93</v>
      </c>
      <c r="D8" s="234"/>
      <c r="E8" s="234"/>
      <c r="F8" s="234"/>
      <c r="G8" s="234"/>
      <c r="H8" s="234"/>
    </row>
    <row r="9" spans="1:8" x14ac:dyDescent="0.2">
      <c r="A9" s="43">
        <v>1115</v>
      </c>
      <c r="B9" s="41" t="s">
        <v>108</v>
      </c>
      <c r="C9" s="234">
        <v>0</v>
      </c>
      <c r="D9" s="234"/>
      <c r="E9" s="234"/>
      <c r="F9" s="234"/>
      <c r="G9" s="234"/>
      <c r="H9" s="234"/>
    </row>
    <row r="10" spans="1:8" x14ac:dyDescent="0.2">
      <c r="A10" s="43">
        <v>1121</v>
      </c>
      <c r="B10" s="41" t="s">
        <v>109</v>
      </c>
      <c r="C10" s="234">
        <v>0</v>
      </c>
      <c r="D10" s="234"/>
      <c r="E10" s="234"/>
      <c r="F10" s="234"/>
      <c r="G10" s="234"/>
      <c r="H10" s="234"/>
    </row>
    <row r="11" spans="1:8" x14ac:dyDescent="0.2">
      <c r="A11" s="43">
        <v>1211</v>
      </c>
      <c r="B11" s="41" t="s">
        <v>110</v>
      </c>
      <c r="C11" s="234">
        <v>0</v>
      </c>
      <c r="D11" s="234"/>
      <c r="E11" s="234"/>
      <c r="F11" s="234"/>
      <c r="G11" s="234"/>
      <c r="H11" s="234"/>
    </row>
    <row r="12" spans="1:8" x14ac:dyDescent="0.2">
      <c r="C12" s="234"/>
      <c r="D12" s="234"/>
      <c r="E12" s="234"/>
      <c r="F12" s="234"/>
      <c r="G12" s="234"/>
      <c r="H12" s="234"/>
    </row>
    <row r="13" spans="1:8" x14ac:dyDescent="0.2">
      <c r="A13" s="40" t="s">
        <v>111</v>
      </c>
      <c r="B13" s="40"/>
      <c r="C13" s="273"/>
      <c r="D13" s="273"/>
      <c r="E13" s="273"/>
      <c r="F13" s="273"/>
      <c r="G13" s="273"/>
      <c r="H13" s="273"/>
    </row>
    <row r="14" spans="1:8" x14ac:dyDescent="0.2">
      <c r="A14" s="42" t="s">
        <v>103</v>
      </c>
      <c r="B14" s="42" t="s">
        <v>104</v>
      </c>
      <c r="C14" s="274" t="s">
        <v>105</v>
      </c>
      <c r="D14" s="276">
        <v>2019</v>
      </c>
      <c r="E14" s="276">
        <v>2018</v>
      </c>
      <c r="F14" s="276">
        <v>2017</v>
      </c>
      <c r="G14" s="276">
        <v>2016</v>
      </c>
      <c r="H14" s="274" t="s">
        <v>112</v>
      </c>
    </row>
    <row r="15" spans="1:8" x14ac:dyDescent="0.2">
      <c r="A15" s="43">
        <v>1122</v>
      </c>
      <c r="B15" s="41" t="s">
        <v>113</v>
      </c>
      <c r="C15" s="234">
        <v>0</v>
      </c>
      <c r="D15" s="234">
        <v>0</v>
      </c>
      <c r="E15" s="234">
        <v>0</v>
      </c>
      <c r="F15" s="234">
        <v>5950.71</v>
      </c>
      <c r="G15" s="234">
        <v>17340.849999999999</v>
      </c>
      <c r="H15" s="234"/>
    </row>
    <row r="16" spans="1:8" x14ac:dyDescent="0.2">
      <c r="A16" s="43">
        <v>1124</v>
      </c>
      <c r="B16" s="41" t="s">
        <v>114</v>
      </c>
      <c r="C16" s="234">
        <v>590000</v>
      </c>
      <c r="D16" s="234">
        <v>590000</v>
      </c>
      <c r="E16" s="234">
        <v>590000</v>
      </c>
      <c r="F16" s="234">
        <v>0</v>
      </c>
      <c r="G16" s="234">
        <v>0</v>
      </c>
      <c r="H16" s="234"/>
    </row>
    <row r="17" spans="1:8" x14ac:dyDescent="0.2">
      <c r="C17" s="234"/>
      <c r="D17" s="234"/>
      <c r="E17" s="234"/>
      <c r="F17" s="234"/>
      <c r="G17" s="234"/>
      <c r="H17" s="234"/>
    </row>
    <row r="18" spans="1:8" x14ac:dyDescent="0.2">
      <c r="A18" s="40" t="s">
        <v>115</v>
      </c>
      <c r="B18" s="40"/>
      <c r="C18" s="273"/>
      <c r="D18" s="273"/>
      <c r="E18" s="273"/>
      <c r="F18" s="273"/>
      <c r="G18" s="273"/>
      <c r="H18" s="273"/>
    </row>
    <row r="19" spans="1:8" x14ac:dyDescent="0.2">
      <c r="A19" s="42" t="s">
        <v>103</v>
      </c>
      <c r="B19" s="42" t="s">
        <v>104</v>
      </c>
      <c r="C19" s="274" t="s">
        <v>105</v>
      </c>
      <c r="D19" s="274" t="s">
        <v>116</v>
      </c>
      <c r="E19" s="274" t="s">
        <v>117</v>
      </c>
      <c r="F19" s="274" t="s">
        <v>118</v>
      </c>
      <c r="G19" s="274" t="s">
        <v>119</v>
      </c>
      <c r="H19" s="274" t="s">
        <v>120</v>
      </c>
    </row>
    <row r="20" spans="1:8" x14ac:dyDescent="0.2">
      <c r="A20" s="43">
        <v>1123</v>
      </c>
      <c r="B20" s="41" t="s">
        <v>121</v>
      </c>
      <c r="C20" s="234">
        <v>42041.46</v>
      </c>
      <c r="D20" s="234">
        <v>21006</v>
      </c>
      <c r="E20" s="234">
        <v>0</v>
      </c>
      <c r="F20" s="234">
        <v>0</v>
      </c>
      <c r="G20" s="234">
        <v>21035.46</v>
      </c>
      <c r="H20" s="234"/>
    </row>
    <row r="21" spans="1:8" x14ac:dyDescent="0.2">
      <c r="A21" s="43">
        <v>1125</v>
      </c>
      <c r="B21" s="41" t="s">
        <v>122</v>
      </c>
      <c r="C21" s="234">
        <v>0</v>
      </c>
      <c r="D21" s="234">
        <v>0</v>
      </c>
      <c r="E21" s="234">
        <v>0</v>
      </c>
      <c r="F21" s="234">
        <v>0</v>
      </c>
      <c r="G21" s="234">
        <v>0</v>
      </c>
      <c r="H21" s="234"/>
    </row>
    <row r="22" spans="1:8" x14ac:dyDescent="0.2">
      <c r="A22" s="45">
        <v>1126</v>
      </c>
      <c r="B22" s="46" t="s">
        <v>123</v>
      </c>
      <c r="C22" s="234">
        <v>0</v>
      </c>
      <c r="D22" s="234">
        <v>0</v>
      </c>
      <c r="E22" s="234">
        <v>0</v>
      </c>
      <c r="F22" s="234">
        <v>0</v>
      </c>
      <c r="G22" s="234">
        <v>0</v>
      </c>
      <c r="H22" s="234"/>
    </row>
    <row r="23" spans="1:8" x14ac:dyDescent="0.2">
      <c r="A23" s="45">
        <v>1129</v>
      </c>
      <c r="B23" s="46" t="s">
        <v>124</v>
      </c>
      <c r="C23" s="234">
        <v>0</v>
      </c>
      <c r="D23" s="234">
        <v>0</v>
      </c>
      <c r="E23" s="234">
        <v>0</v>
      </c>
      <c r="F23" s="234">
        <v>0</v>
      </c>
      <c r="G23" s="234">
        <v>0</v>
      </c>
      <c r="H23" s="234"/>
    </row>
    <row r="24" spans="1:8" x14ac:dyDescent="0.2">
      <c r="A24" s="43">
        <v>1131</v>
      </c>
      <c r="B24" s="41" t="s">
        <v>125</v>
      </c>
      <c r="C24" s="234">
        <v>0</v>
      </c>
      <c r="D24" s="234">
        <v>0</v>
      </c>
      <c r="E24" s="234">
        <v>0</v>
      </c>
      <c r="F24" s="234">
        <v>0</v>
      </c>
      <c r="G24" s="234">
        <v>0</v>
      </c>
      <c r="H24" s="234"/>
    </row>
    <row r="25" spans="1:8" x14ac:dyDescent="0.2">
      <c r="A25" s="43">
        <v>1132</v>
      </c>
      <c r="B25" s="41" t="s">
        <v>126</v>
      </c>
      <c r="C25" s="234">
        <v>0</v>
      </c>
      <c r="D25" s="234">
        <v>0</v>
      </c>
      <c r="E25" s="234">
        <v>0</v>
      </c>
      <c r="F25" s="234">
        <v>0</v>
      </c>
      <c r="G25" s="234">
        <v>0</v>
      </c>
      <c r="H25" s="234"/>
    </row>
    <row r="26" spans="1:8" x14ac:dyDescent="0.2">
      <c r="A26" s="43">
        <v>1133</v>
      </c>
      <c r="B26" s="41" t="s">
        <v>127</v>
      </c>
      <c r="C26" s="234">
        <v>0</v>
      </c>
      <c r="D26" s="234">
        <v>0</v>
      </c>
      <c r="E26" s="234">
        <v>0</v>
      </c>
      <c r="F26" s="234">
        <v>0</v>
      </c>
      <c r="G26" s="234">
        <v>0</v>
      </c>
      <c r="H26" s="234"/>
    </row>
    <row r="27" spans="1:8" x14ac:dyDescent="0.2">
      <c r="A27" s="43">
        <v>1134</v>
      </c>
      <c r="B27" s="41" t="s">
        <v>128</v>
      </c>
      <c r="C27" s="234">
        <v>0</v>
      </c>
      <c r="D27" s="234">
        <v>0</v>
      </c>
      <c r="E27" s="234">
        <v>0</v>
      </c>
      <c r="F27" s="234">
        <v>0</v>
      </c>
      <c r="G27" s="234">
        <v>0</v>
      </c>
      <c r="H27" s="234"/>
    </row>
    <row r="28" spans="1:8" x14ac:dyDescent="0.2">
      <c r="A28" s="43">
        <v>1139</v>
      </c>
      <c r="B28" s="41" t="s">
        <v>129</v>
      </c>
      <c r="C28" s="234">
        <v>0</v>
      </c>
      <c r="D28" s="234">
        <v>0</v>
      </c>
      <c r="E28" s="234">
        <v>0</v>
      </c>
      <c r="F28" s="234">
        <v>0</v>
      </c>
      <c r="G28" s="234">
        <v>0</v>
      </c>
      <c r="H28" s="234"/>
    </row>
    <row r="29" spans="1:8" x14ac:dyDescent="0.2">
      <c r="C29" s="234"/>
      <c r="D29" s="234"/>
      <c r="E29" s="234"/>
      <c r="F29" s="234"/>
      <c r="G29" s="234"/>
      <c r="H29" s="234"/>
    </row>
    <row r="30" spans="1:8" x14ac:dyDescent="0.2">
      <c r="A30" s="40" t="s">
        <v>130</v>
      </c>
      <c r="B30" s="40"/>
      <c r="C30" s="273"/>
      <c r="D30" s="273"/>
      <c r="E30" s="273"/>
      <c r="F30" s="273"/>
      <c r="G30" s="273"/>
      <c r="H30" s="273"/>
    </row>
    <row r="31" spans="1:8" x14ac:dyDescent="0.2">
      <c r="A31" s="42" t="s">
        <v>103</v>
      </c>
      <c r="B31" s="42" t="s">
        <v>104</v>
      </c>
      <c r="C31" s="274" t="s">
        <v>105</v>
      </c>
      <c r="D31" s="274" t="s">
        <v>131</v>
      </c>
      <c r="E31" s="274" t="s">
        <v>132</v>
      </c>
      <c r="F31" s="274" t="s">
        <v>133</v>
      </c>
      <c r="G31" s="274" t="s">
        <v>134</v>
      </c>
      <c r="H31" s="274"/>
    </row>
    <row r="32" spans="1:8" x14ac:dyDescent="0.2">
      <c r="A32" s="43">
        <v>1140</v>
      </c>
      <c r="B32" s="41" t="s">
        <v>135</v>
      </c>
      <c r="C32" s="234">
        <v>0</v>
      </c>
      <c r="D32" s="234"/>
      <c r="E32" s="234"/>
      <c r="F32" s="234"/>
      <c r="G32" s="234"/>
      <c r="H32" s="234"/>
    </row>
    <row r="33" spans="1:8" x14ac:dyDescent="0.2">
      <c r="A33" s="43">
        <v>1141</v>
      </c>
      <c r="B33" s="41" t="s">
        <v>136</v>
      </c>
      <c r="C33" s="234">
        <v>0</v>
      </c>
      <c r="D33" s="234"/>
      <c r="E33" s="234"/>
      <c r="F33" s="234"/>
      <c r="G33" s="234"/>
      <c r="H33" s="234"/>
    </row>
    <row r="34" spans="1:8" x14ac:dyDescent="0.2">
      <c r="A34" s="43">
        <v>1142</v>
      </c>
      <c r="B34" s="41" t="s">
        <v>137</v>
      </c>
      <c r="C34" s="234">
        <v>0</v>
      </c>
      <c r="D34" s="234"/>
      <c r="E34" s="234"/>
      <c r="F34" s="234"/>
      <c r="G34" s="234"/>
      <c r="H34" s="234"/>
    </row>
    <row r="35" spans="1:8" x14ac:dyDescent="0.2">
      <c r="A35" s="43">
        <v>1143</v>
      </c>
      <c r="B35" s="41" t="s">
        <v>138</v>
      </c>
      <c r="C35" s="234">
        <v>0</v>
      </c>
      <c r="D35" s="234"/>
      <c r="E35" s="234"/>
      <c r="F35" s="234"/>
      <c r="G35" s="234"/>
      <c r="H35" s="234"/>
    </row>
    <row r="36" spans="1:8" x14ac:dyDescent="0.2">
      <c r="A36" s="43">
        <v>1144</v>
      </c>
      <c r="B36" s="41" t="s">
        <v>139</v>
      </c>
      <c r="C36" s="234">
        <v>0</v>
      </c>
      <c r="D36" s="234"/>
      <c r="E36" s="234"/>
      <c r="F36" s="234"/>
      <c r="G36" s="234"/>
      <c r="H36" s="234"/>
    </row>
    <row r="37" spans="1:8" x14ac:dyDescent="0.2">
      <c r="A37" s="43">
        <v>1145</v>
      </c>
      <c r="B37" s="41" t="s">
        <v>140</v>
      </c>
      <c r="C37" s="234">
        <v>0</v>
      </c>
      <c r="D37" s="234"/>
      <c r="E37" s="234"/>
      <c r="F37" s="234"/>
      <c r="G37" s="234"/>
      <c r="H37" s="234"/>
    </row>
    <row r="38" spans="1:8" x14ac:dyDescent="0.2">
      <c r="C38" s="234"/>
      <c r="D38" s="234"/>
      <c r="E38" s="234"/>
      <c r="F38" s="234"/>
      <c r="G38" s="234"/>
      <c r="H38" s="234"/>
    </row>
    <row r="39" spans="1:8" x14ac:dyDescent="0.2">
      <c r="A39" s="40" t="s">
        <v>141</v>
      </c>
      <c r="B39" s="40"/>
      <c r="C39" s="273"/>
      <c r="D39" s="273"/>
      <c r="E39" s="273"/>
      <c r="F39" s="273"/>
      <c r="G39" s="273"/>
      <c r="H39" s="273"/>
    </row>
    <row r="40" spans="1:8" x14ac:dyDescent="0.2">
      <c r="A40" s="42" t="s">
        <v>103</v>
      </c>
      <c r="B40" s="42" t="s">
        <v>104</v>
      </c>
      <c r="C40" s="274" t="s">
        <v>105</v>
      </c>
      <c r="D40" s="274" t="s">
        <v>142</v>
      </c>
      <c r="E40" s="274" t="s">
        <v>143</v>
      </c>
      <c r="F40" s="274" t="s">
        <v>144</v>
      </c>
      <c r="G40" s="274"/>
      <c r="H40" s="274"/>
    </row>
    <row r="41" spans="1:8" x14ac:dyDescent="0.2">
      <c r="A41" s="43">
        <v>1150</v>
      </c>
      <c r="B41" s="41" t="s">
        <v>145</v>
      </c>
      <c r="C41" s="234">
        <v>29866</v>
      </c>
      <c r="D41" s="234"/>
      <c r="E41" s="234"/>
      <c r="F41" s="234"/>
      <c r="G41" s="234"/>
      <c r="H41" s="234"/>
    </row>
    <row r="42" spans="1:8" x14ac:dyDescent="0.2">
      <c r="A42" s="43">
        <v>1151</v>
      </c>
      <c r="B42" s="41" t="s">
        <v>146</v>
      </c>
      <c r="C42" s="234">
        <v>29866</v>
      </c>
      <c r="D42" s="234"/>
      <c r="E42" s="234"/>
      <c r="F42" s="234"/>
      <c r="G42" s="234"/>
      <c r="H42" s="234"/>
    </row>
    <row r="43" spans="1:8" x14ac:dyDescent="0.2">
      <c r="C43" s="234"/>
      <c r="D43" s="234"/>
      <c r="E43" s="234"/>
      <c r="F43" s="234"/>
      <c r="G43" s="234"/>
      <c r="H43" s="234"/>
    </row>
    <row r="44" spans="1:8" x14ac:dyDescent="0.2">
      <c r="A44" s="40" t="s">
        <v>147</v>
      </c>
      <c r="B44" s="40"/>
      <c r="C44" s="273"/>
      <c r="D44" s="273"/>
      <c r="E44" s="273"/>
      <c r="F44" s="273"/>
      <c r="G44" s="273"/>
      <c r="H44" s="273"/>
    </row>
    <row r="45" spans="1:8" x14ac:dyDescent="0.2">
      <c r="A45" s="42" t="s">
        <v>103</v>
      </c>
      <c r="B45" s="42" t="s">
        <v>104</v>
      </c>
      <c r="C45" s="274" t="s">
        <v>105</v>
      </c>
      <c r="D45" s="274" t="s">
        <v>106</v>
      </c>
      <c r="E45" s="274" t="s">
        <v>120</v>
      </c>
      <c r="F45" s="274"/>
      <c r="G45" s="274"/>
      <c r="H45" s="274"/>
    </row>
    <row r="46" spans="1:8" x14ac:dyDescent="0.2">
      <c r="A46" s="43">
        <v>1213</v>
      </c>
      <c r="B46" s="41" t="s">
        <v>148</v>
      </c>
      <c r="C46" s="234">
        <v>0</v>
      </c>
      <c r="D46" s="234"/>
      <c r="E46" s="234"/>
      <c r="F46" s="234"/>
      <c r="G46" s="234"/>
      <c r="H46" s="234"/>
    </row>
    <row r="47" spans="1:8" x14ac:dyDescent="0.2">
      <c r="C47" s="234"/>
      <c r="D47" s="234"/>
      <c r="E47" s="234"/>
      <c r="F47" s="234"/>
      <c r="G47" s="234"/>
      <c r="H47" s="234"/>
    </row>
    <row r="48" spans="1:8" x14ac:dyDescent="0.2">
      <c r="A48" s="40" t="s">
        <v>149</v>
      </c>
      <c r="B48" s="40"/>
      <c r="C48" s="273"/>
      <c r="D48" s="273"/>
      <c r="E48" s="273"/>
      <c r="F48" s="273"/>
      <c r="G48" s="273"/>
      <c r="H48" s="273"/>
    </row>
    <row r="49" spans="1:8" x14ac:dyDescent="0.2">
      <c r="A49" s="42" t="s">
        <v>103</v>
      </c>
      <c r="B49" s="42" t="s">
        <v>104</v>
      </c>
      <c r="C49" s="274" t="s">
        <v>105</v>
      </c>
      <c r="D49" s="274"/>
      <c r="E49" s="274"/>
      <c r="F49" s="274"/>
      <c r="G49" s="274"/>
      <c r="H49" s="274"/>
    </row>
    <row r="50" spans="1:8" x14ac:dyDescent="0.2">
      <c r="A50" s="43">
        <v>1214</v>
      </c>
      <c r="B50" s="41" t="s">
        <v>150</v>
      </c>
      <c r="C50" s="234">
        <v>0</v>
      </c>
      <c r="D50" s="234"/>
      <c r="E50" s="234"/>
      <c r="F50" s="234"/>
      <c r="G50" s="234"/>
      <c r="H50" s="234"/>
    </row>
    <row r="51" spans="1:8" x14ac:dyDescent="0.2">
      <c r="C51" s="234"/>
      <c r="D51" s="234"/>
      <c r="E51" s="234"/>
      <c r="F51" s="234"/>
      <c r="G51" s="234"/>
      <c r="H51" s="234"/>
    </row>
    <row r="52" spans="1:8" x14ac:dyDescent="0.2">
      <c r="A52" s="40" t="s">
        <v>151</v>
      </c>
      <c r="B52" s="40"/>
      <c r="C52" s="273"/>
      <c r="D52" s="273"/>
      <c r="E52" s="273"/>
      <c r="F52" s="273"/>
      <c r="G52" s="273"/>
      <c r="H52" s="273"/>
    </row>
    <row r="53" spans="1:8" x14ac:dyDescent="0.2">
      <c r="A53" s="42" t="s">
        <v>103</v>
      </c>
      <c r="B53" s="42" t="s">
        <v>104</v>
      </c>
      <c r="C53" s="274" t="s">
        <v>105</v>
      </c>
      <c r="D53" s="274" t="s">
        <v>152</v>
      </c>
      <c r="E53" s="274" t="s">
        <v>153</v>
      </c>
      <c r="F53" s="274" t="s">
        <v>142</v>
      </c>
      <c r="G53" s="274" t="s">
        <v>154</v>
      </c>
      <c r="H53" s="274" t="s">
        <v>155</v>
      </c>
    </row>
    <row r="54" spans="1:8" x14ac:dyDescent="0.2">
      <c r="A54" s="43">
        <v>1230</v>
      </c>
      <c r="B54" s="41" t="s">
        <v>156</v>
      </c>
      <c r="C54" s="234">
        <v>78908443.769999996</v>
      </c>
      <c r="D54" s="234">
        <v>1605585</v>
      </c>
      <c r="E54" s="234">
        <v>22435876.68</v>
      </c>
      <c r="F54" s="234"/>
      <c r="G54" s="234"/>
      <c r="H54" s="234"/>
    </row>
    <row r="55" spans="1:8" x14ac:dyDescent="0.2">
      <c r="A55" s="43">
        <v>1231</v>
      </c>
      <c r="B55" s="41" t="s">
        <v>157</v>
      </c>
      <c r="C55" s="234">
        <v>33047825.649999999</v>
      </c>
      <c r="D55" s="234">
        <v>0</v>
      </c>
      <c r="E55" s="234">
        <v>0</v>
      </c>
      <c r="F55" s="234"/>
      <c r="G55" s="234"/>
      <c r="H55" s="234"/>
    </row>
    <row r="56" spans="1:8" x14ac:dyDescent="0.2">
      <c r="A56" s="43">
        <v>1232</v>
      </c>
      <c r="B56" s="41" t="s">
        <v>158</v>
      </c>
      <c r="C56" s="234">
        <v>0</v>
      </c>
      <c r="D56" s="234">
        <v>0</v>
      </c>
      <c r="E56" s="234">
        <v>0</v>
      </c>
      <c r="F56" s="234"/>
      <c r="G56" s="234"/>
      <c r="H56" s="234"/>
    </row>
    <row r="57" spans="1:8" x14ac:dyDescent="0.2">
      <c r="A57" s="43">
        <v>1233</v>
      </c>
      <c r="B57" s="41" t="s">
        <v>159</v>
      </c>
      <c r="C57" s="234">
        <v>39388350.82</v>
      </c>
      <c r="D57" s="234">
        <v>1605585</v>
      </c>
      <c r="E57" s="234">
        <v>22435876.68</v>
      </c>
      <c r="F57" s="234"/>
      <c r="G57" s="234"/>
      <c r="H57" s="234"/>
    </row>
    <row r="58" spans="1:8" x14ac:dyDescent="0.2">
      <c r="A58" s="43">
        <v>1234</v>
      </c>
      <c r="B58" s="41" t="s">
        <v>160</v>
      </c>
      <c r="C58" s="234">
        <v>0</v>
      </c>
      <c r="D58" s="234">
        <v>0</v>
      </c>
      <c r="E58" s="234">
        <v>0</v>
      </c>
      <c r="F58" s="234"/>
      <c r="G58" s="234"/>
      <c r="H58" s="234"/>
    </row>
    <row r="59" spans="1:8" x14ac:dyDescent="0.2">
      <c r="A59" s="43">
        <v>1235</v>
      </c>
      <c r="B59" s="41" t="s">
        <v>161</v>
      </c>
      <c r="C59" s="234">
        <v>0</v>
      </c>
      <c r="D59" s="234">
        <v>0</v>
      </c>
      <c r="E59" s="234">
        <v>0</v>
      </c>
      <c r="F59" s="234"/>
      <c r="G59" s="234"/>
      <c r="H59" s="234"/>
    </row>
    <row r="60" spans="1:8" x14ac:dyDescent="0.2">
      <c r="A60" s="43">
        <v>1236</v>
      </c>
      <c r="B60" s="41" t="s">
        <v>162</v>
      </c>
      <c r="C60" s="234">
        <v>6472267.2999999998</v>
      </c>
      <c r="D60" s="234">
        <v>0</v>
      </c>
      <c r="E60" s="234">
        <v>0</v>
      </c>
      <c r="F60" s="234"/>
      <c r="G60" s="234"/>
      <c r="H60" s="234"/>
    </row>
    <row r="61" spans="1:8" x14ac:dyDescent="0.2">
      <c r="A61" s="43">
        <v>1239</v>
      </c>
      <c r="B61" s="41" t="s">
        <v>163</v>
      </c>
      <c r="C61" s="234">
        <v>0</v>
      </c>
      <c r="D61" s="234">
        <v>0</v>
      </c>
      <c r="E61" s="234">
        <v>0</v>
      </c>
      <c r="F61" s="234"/>
      <c r="G61" s="234"/>
      <c r="H61" s="234"/>
    </row>
    <row r="62" spans="1:8" x14ac:dyDescent="0.2">
      <c r="A62" s="43">
        <v>1240</v>
      </c>
      <c r="B62" s="41" t="s">
        <v>164</v>
      </c>
      <c r="C62" s="234">
        <v>38205987.840000004</v>
      </c>
      <c r="D62" s="234">
        <v>135144.14000000048</v>
      </c>
      <c r="E62" s="234">
        <v>33553251.970000003</v>
      </c>
      <c r="F62" s="234"/>
      <c r="G62" s="234"/>
      <c r="H62" s="234"/>
    </row>
    <row r="63" spans="1:8" x14ac:dyDescent="0.2">
      <c r="A63" s="43">
        <v>1241</v>
      </c>
      <c r="B63" s="41" t="s">
        <v>165</v>
      </c>
      <c r="C63" s="234">
        <v>17740782.239999998</v>
      </c>
      <c r="D63" s="234">
        <v>651053.67999999993</v>
      </c>
      <c r="E63" s="234">
        <v>15314813.92</v>
      </c>
      <c r="F63" s="234"/>
      <c r="G63" s="234"/>
      <c r="H63" s="234"/>
    </row>
    <row r="64" spans="1:8" x14ac:dyDescent="0.2">
      <c r="A64" s="43">
        <v>1242</v>
      </c>
      <c r="B64" s="41" t="s">
        <v>166</v>
      </c>
      <c r="C64" s="234">
        <v>722780.23</v>
      </c>
      <c r="D64" s="234">
        <v>12224.160000000003</v>
      </c>
      <c r="E64" s="234">
        <v>689184.67</v>
      </c>
      <c r="F64" s="234"/>
      <c r="G64" s="234"/>
      <c r="H64" s="234"/>
    </row>
    <row r="65" spans="1:8" x14ac:dyDescent="0.2">
      <c r="A65" s="43">
        <v>1243</v>
      </c>
      <c r="B65" s="41" t="s">
        <v>167</v>
      </c>
      <c r="C65" s="234">
        <v>4898842.3899999997</v>
      </c>
      <c r="D65" s="234">
        <v>375391.95999999996</v>
      </c>
      <c r="E65" s="234">
        <v>4477453.79</v>
      </c>
      <c r="F65" s="234"/>
      <c r="G65" s="234"/>
      <c r="H65" s="234"/>
    </row>
    <row r="66" spans="1:8" x14ac:dyDescent="0.2">
      <c r="A66" s="43">
        <v>1244</v>
      </c>
      <c r="B66" s="41" t="s">
        <v>168</v>
      </c>
      <c r="C66" s="234">
        <v>12105159.359999999</v>
      </c>
      <c r="D66" s="234">
        <v>-1044384.6299999995</v>
      </c>
      <c r="E66" s="234">
        <v>11310685.790000001</v>
      </c>
      <c r="F66" s="234"/>
      <c r="G66" s="234"/>
      <c r="H66" s="234"/>
    </row>
    <row r="67" spans="1:8" x14ac:dyDescent="0.2">
      <c r="A67" s="43">
        <v>1245</v>
      </c>
      <c r="B67" s="41" t="s">
        <v>169</v>
      </c>
      <c r="C67" s="234">
        <v>639645.43000000005</v>
      </c>
      <c r="D67" s="234">
        <v>16260.600000000093</v>
      </c>
      <c r="E67" s="234">
        <v>585381.04</v>
      </c>
      <c r="F67" s="234"/>
      <c r="G67" s="234"/>
      <c r="H67" s="234"/>
    </row>
    <row r="68" spans="1:8" x14ac:dyDescent="0.2">
      <c r="A68" s="43">
        <v>1246</v>
      </c>
      <c r="B68" s="41" t="s">
        <v>170</v>
      </c>
      <c r="C68" s="234">
        <v>2098778.19</v>
      </c>
      <c r="D68" s="234">
        <v>124598.37</v>
      </c>
      <c r="E68" s="234">
        <v>1175732.76</v>
      </c>
      <c r="F68" s="234"/>
      <c r="G68" s="234"/>
      <c r="H68" s="234"/>
    </row>
    <row r="69" spans="1:8" x14ac:dyDescent="0.2">
      <c r="A69" s="43">
        <v>1247</v>
      </c>
      <c r="B69" s="41" t="s">
        <v>171</v>
      </c>
      <c r="C69" s="234">
        <v>0</v>
      </c>
      <c r="D69" s="234">
        <v>0</v>
      </c>
      <c r="E69" s="234">
        <v>0</v>
      </c>
      <c r="F69" s="234"/>
      <c r="G69" s="234"/>
      <c r="H69" s="234"/>
    </row>
    <row r="70" spans="1:8" x14ac:dyDescent="0.2">
      <c r="A70" s="43">
        <v>1248</v>
      </c>
      <c r="B70" s="41" t="s">
        <v>172</v>
      </c>
      <c r="C70" s="234">
        <v>0</v>
      </c>
      <c r="D70" s="234">
        <v>0</v>
      </c>
      <c r="E70" s="234">
        <v>0</v>
      </c>
      <c r="F70" s="234"/>
      <c r="G70" s="234"/>
      <c r="H70" s="234"/>
    </row>
    <row r="71" spans="1:8" x14ac:dyDescent="0.2">
      <c r="C71" s="234"/>
      <c r="D71" s="234"/>
      <c r="E71" s="234"/>
      <c r="F71" s="234"/>
      <c r="G71" s="234"/>
      <c r="H71" s="234"/>
    </row>
    <row r="72" spans="1:8" x14ac:dyDescent="0.2">
      <c r="A72" s="40" t="s">
        <v>173</v>
      </c>
      <c r="B72" s="40"/>
      <c r="C72" s="273"/>
      <c r="D72" s="273"/>
      <c r="E72" s="273"/>
      <c r="F72" s="273"/>
      <c r="G72" s="273"/>
      <c r="H72" s="273"/>
    </row>
    <row r="73" spans="1:8" x14ac:dyDescent="0.2">
      <c r="A73" s="42" t="s">
        <v>103</v>
      </c>
      <c r="B73" s="42" t="s">
        <v>104</v>
      </c>
      <c r="C73" s="274" t="s">
        <v>105</v>
      </c>
      <c r="D73" s="274" t="s">
        <v>174</v>
      </c>
      <c r="E73" s="274" t="s">
        <v>175</v>
      </c>
      <c r="F73" s="274" t="s">
        <v>142</v>
      </c>
      <c r="G73" s="274" t="s">
        <v>154</v>
      </c>
      <c r="H73" s="274" t="s">
        <v>155</v>
      </c>
    </row>
    <row r="74" spans="1:8" x14ac:dyDescent="0.2">
      <c r="A74" s="43">
        <v>1250</v>
      </c>
      <c r="B74" s="41" t="s">
        <v>176</v>
      </c>
      <c r="C74" s="234">
        <v>19087.8</v>
      </c>
      <c r="D74" s="234">
        <v>19087.8</v>
      </c>
      <c r="E74" s="234">
        <v>19087.8</v>
      </c>
      <c r="F74" s="234"/>
      <c r="G74" s="234"/>
      <c r="H74" s="234"/>
    </row>
    <row r="75" spans="1:8" x14ac:dyDescent="0.2">
      <c r="A75" s="43">
        <v>1251</v>
      </c>
      <c r="B75" s="41" t="s">
        <v>177</v>
      </c>
      <c r="C75" s="234">
        <v>19087.8</v>
      </c>
      <c r="D75" s="234">
        <v>19087.8</v>
      </c>
      <c r="E75" s="234">
        <v>19087.8</v>
      </c>
      <c r="F75" s="234"/>
      <c r="G75" s="234"/>
      <c r="H75" s="234"/>
    </row>
    <row r="76" spans="1:8" x14ac:dyDescent="0.2">
      <c r="A76" s="43">
        <v>1252</v>
      </c>
      <c r="B76" s="41" t="s">
        <v>178</v>
      </c>
      <c r="C76" s="234">
        <v>0</v>
      </c>
      <c r="D76" s="234">
        <v>0</v>
      </c>
      <c r="E76" s="234">
        <v>0</v>
      </c>
      <c r="F76" s="234"/>
      <c r="G76" s="234"/>
      <c r="H76" s="234"/>
    </row>
    <row r="77" spans="1:8" x14ac:dyDescent="0.2">
      <c r="A77" s="43">
        <v>1253</v>
      </c>
      <c r="B77" s="41" t="s">
        <v>179</v>
      </c>
      <c r="C77" s="234">
        <v>0</v>
      </c>
      <c r="D77" s="234">
        <v>0</v>
      </c>
      <c r="E77" s="234">
        <v>0</v>
      </c>
      <c r="F77" s="234"/>
      <c r="G77" s="234"/>
      <c r="H77" s="234"/>
    </row>
    <row r="78" spans="1:8" x14ac:dyDescent="0.2">
      <c r="A78" s="43">
        <v>1254</v>
      </c>
      <c r="B78" s="41" t="s">
        <v>180</v>
      </c>
      <c r="C78" s="234">
        <v>0</v>
      </c>
      <c r="D78" s="234">
        <v>0</v>
      </c>
      <c r="E78" s="234">
        <v>0</v>
      </c>
      <c r="F78" s="234"/>
      <c r="G78" s="234"/>
      <c r="H78" s="234"/>
    </row>
    <row r="79" spans="1:8" x14ac:dyDescent="0.2">
      <c r="A79" s="43">
        <v>1259</v>
      </c>
      <c r="B79" s="41" t="s">
        <v>181</v>
      </c>
      <c r="C79" s="234">
        <v>0</v>
      </c>
      <c r="D79" s="234">
        <v>0</v>
      </c>
      <c r="E79" s="234">
        <v>0</v>
      </c>
      <c r="F79" s="234"/>
      <c r="G79" s="234"/>
      <c r="H79" s="234"/>
    </row>
    <row r="80" spans="1:8" x14ac:dyDescent="0.2">
      <c r="A80" s="43">
        <v>1270</v>
      </c>
      <c r="B80" s="41" t="s">
        <v>182</v>
      </c>
      <c r="C80" s="234">
        <v>0</v>
      </c>
      <c r="D80" s="234">
        <v>0</v>
      </c>
      <c r="E80" s="234">
        <v>0</v>
      </c>
      <c r="F80" s="234"/>
      <c r="G80" s="234"/>
      <c r="H80" s="234"/>
    </row>
    <row r="81" spans="1:8" x14ac:dyDescent="0.2">
      <c r="A81" s="43">
        <v>1271</v>
      </c>
      <c r="B81" s="41" t="s">
        <v>183</v>
      </c>
      <c r="C81" s="234">
        <v>0</v>
      </c>
      <c r="D81" s="234">
        <v>0</v>
      </c>
      <c r="E81" s="234">
        <v>0</v>
      </c>
      <c r="F81" s="234"/>
      <c r="G81" s="234"/>
      <c r="H81" s="234"/>
    </row>
    <row r="82" spans="1:8" x14ac:dyDescent="0.2">
      <c r="A82" s="43">
        <v>1272</v>
      </c>
      <c r="B82" s="41" t="s">
        <v>184</v>
      </c>
      <c r="C82" s="234">
        <v>0</v>
      </c>
      <c r="D82" s="234">
        <v>0</v>
      </c>
      <c r="E82" s="234">
        <v>0</v>
      </c>
      <c r="F82" s="234"/>
      <c r="G82" s="234"/>
      <c r="H82" s="234"/>
    </row>
    <row r="83" spans="1:8" x14ac:dyDescent="0.2">
      <c r="A83" s="43">
        <v>1273</v>
      </c>
      <c r="B83" s="41" t="s">
        <v>185</v>
      </c>
      <c r="C83" s="234">
        <v>0</v>
      </c>
      <c r="D83" s="234">
        <v>0</v>
      </c>
      <c r="E83" s="234">
        <v>0</v>
      </c>
      <c r="F83" s="234"/>
      <c r="G83" s="234"/>
      <c r="H83" s="234"/>
    </row>
    <row r="84" spans="1:8" x14ac:dyDescent="0.2">
      <c r="A84" s="43">
        <v>1274</v>
      </c>
      <c r="B84" s="41" t="s">
        <v>186</v>
      </c>
      <c r="C84" s="234">
        <v>0</v>
      </c>
      <c r="D84" s="234">
        <v>0</v>
      </c>
      <c r="E84" s="234">
        <v>0</v>
      </c>
      <c r="F84" s="234"/>
      <c r="G84" s="234"/>
      <c r="H84" s="234"/>
    </row>
    <row r="85" spans="1:8" x14ac:dyDescent="0.2">
      <c r="A85" s="43">
        <v>1275</v>
      </c>
      <c r="B85" s="41" t="s">
        <v>187</v>
      </c>
      <c r="C85" s="234">
        <v>0</v>
      </c>
      <c r="D85" s="234">
        <v>0</v>
      </c>
      <c r="E85" s="234">
        <v>0</v>
      </c>
      <c r="F85" s="234"/>
      <c r="G85" s="234"/>
      <c r="H85" s="234"/>
    </row>
    <row r="86" spans="1:8" x14ac:dyDescent="0.2">
      <c r="A86" s="43">
        <v>1279</v>
      </c>
      <c r="B86" s="41" t="s">
        <v>188</v>
      </c>
      <c r="C86" s="234">
        <v>0</v>
      </c>
      <c r="D86" s="234">
        <v>0</v>
      </c>
      <c r="E86" s="234">
        <v>0</v>
      </c>
      <c r="F86" s="234"/>
      <c r="G86" s="234"/>
      <c r="H86" s="234"/>
    </row>
    <row r="87" spans="1:8" x14ac:dyDescent="0.2">
      <c r="C87" s="234"/>
      <c r="D87" s="234"/>
      <c r="E87" s="234"/>
      <c r="F87" s="234"/>
      <c r="G87" s="234"/>
      <c r="H87" s="234"/>
    </row>
    <row r="88" spans="1:8" x14ac:dyDescent="0.2">
      <c r="A88" s="40" t="s">
        <v>189</v>
      </c>
      <c r="B88" s="40"/>
      <c r="C88" s="273"/>
      <c r="D88" s="273"/>
      <c r="E88" s="273"/>
      <c r="F88" s="273"/>
      <c r="G88" s="273"/>
      <c r="H88" s="273"/>
    </row>
    <row r="89" spans="1:8" x14ac:dyDescent="0.2">
      <c r="A89" s="42" t="s">
        <v>103</v>
      </c>
      <c r="B89" s="42" t="s">
        <v>104</v>
      </c>
      <c r="C89" s="274" t="s">
        <v>105</v>
      </c>
      <c r="D89" s="274" t="s">
        <v>190</v>
      </c>
      <c r="E89" s="274"/>
      <c r="F89" s="274"/>
      <c r="G89" s="274"/>
      <c r="H89" s="274"/>
    </row>
    <row r="90" spans="1:8" x14ac:dyDescent="0.2">
      <c r="A90" s="43">
        <v>1160</v>
      </c>
      <c r="B90" s="41" t="s">
        <v>191</v>
      </c>
      <c r="C90" s="234">
        <v>0</v>
      </c>
      <c r="D90" s="234"/>
      <c r="E90" s="234"/>
      <c r="F90" s="234"/>
      <c r="G90" s="234"/>
      <c r="H90" s="234"/>
    </row>
    <row r="91" spans="1:8" x14ac:dyDescent="0.2">
      <c r="A91" s="43">
        <v>1161</v>
      </c>
      <c r="B91" s="41" t="s">
        <v>192</v>
      </c>
      <c r="C91" s="234">
        <v>0</v>
      </c>
      <c r="D91" s="234"/>
      <c r="E91" s="234"/>
      <c r="F91" s="234"/>
      <c r="G91" s="234"/>
      <c r="H91" s="234"/>
    </row>
    <row r="92" spans="1:8" x14ac:dyDescent="0.2">
      <c r="A92" s="43">
        <v>1162</v>
      </c>
      <c r="B92" s="41" t="s">
        <v>193</v>
      </c>
      <c r="C92" s="234">
        <v>0</v>
      </c>
      <c r="D92" s="234"/>
      <c r="E92" s="234"/>
      <c r="F92" s="234"/>
      <c r="G92" s="234"/>
      <c r="H92" s="234"/>
    </row>
    <row r="93" spans="1:8" x14ac:dyDescent="0.2">
      <c r="C93" s="234"/>
      <c r="D93" s="234"/>
      <c r="E93" s="234"/>
      <c r="F93" s="234"/>
      <c r="G93" s="234"/>
      <c r="H93" s="234"/>
    </row>
    <row r="94" spans="1:8" x14ac:dyDescent="0.2">
      <c r="A94" s="40" t="s">
        <v>194</v>
      </c>
      <c r="B94" s="40"/>
      <c r="C94" s="273"/>
      <c r="D94" s="273"/>
      <c r="E94" s="273"/>
      <c r="F94" s="273"/>
      <c r="G94" s="273"/>
      <c r="H94" s="273"/>
    </row>
    <row r="95" spans="1:8" x14ac:dyDescent="0.2">
      <c r="A95" s="42" t="s">
        <v>103</v>
      </c>
      <c r="B95" s="42" t="s">
        <v>104</v>
      </c>
      <c r="C95" s="274" t="s">
        <v>105</v>
      </c>
      <c r="D95" s="274" t="s">
        <v>120</v>
      </c>
      <c r="E95" s="274"/>
      <c r="F95" s="274"/>
      <c r="G95" s="274"/>
      <c r="H95" s="274"/>
    </row>
    <row r="96" spans="1:8" x14ac:dyDescent="0.2">
      <c r="A96" s="43">
        <v>1290</v>
      </c>
      <c r="B96" s="41" t="s">
        <v>195</v>
      </c>
      <c r="C96" s="234">
        <v>289605.59999999998</v>
      </c>
      <c r="D96" s="234"/>
      <c r="E96" s="234"/>
      <c r="F96" s="234"/>
      <c r="G96" s="234"/>
      <c r="H96" s="234"/>
    </row>
    <row r="97" spans="1:8" x14ac:dyDescent="0.2">
      <c r="A97" s="43">
        <v>1291</v>
      </c>
      <c r="B97" s="41" t="s">
        <v>196</v>
      </c>
      <c r="C97" s="234">
        <v>0</v>
      </c>
      <c r="D97" s="234"/>
      <c r="E97" s="234"/>
      <c r="F97" s="234"/>
      <c r="G97" s="234"/>
      <c r="H97" s="234"/>
    </row>
    <row r="98" spans="1:8" x14ac:dyDescent="0.2">
      <c r="A98" s="43">
        <v>1292</v>
      </c>
      <c r="B98" s="41" t="s">
        <v>197</v>
      </c>
      <c r="C98" s="234">
        <v>0</v>
      </c>
      <c r="D98" s="234"/>
      <c r="E98" s="234"/>
      <c r="F98" s="234"/>
      <c r="G98" s="234"/>
      <c r="H98" s="234"/>
    </row>
    <row r="99" spans="1:8" x14ac:dyDescent="0.2">
      <c r="A99" s="43">
        <v>1293</v>
      </c>
      <c r="B99" s="41" t="s">
        <v>198</v>
      </c>
      <c r="C99" s="234">
        <v>289605.59999999998</v>
      </c>
      <c r="D99" s="234"/>
      <c r="E99" s="234"/>
      <c r="F99" s="234"/>
      <c r="G99" s="234"/>
      <c r="H99" s="234"/>
    </row>
    <row r="100" spans="1:8" x14ac:dyDescent="0.2">
      <c r="C100" s="234"/>
      <c r="D100" s="234"/>
      <c r="E100" s="234"/>
      <c r="F100" s="234"/>
      <c r="G100" s="234"/>
      <c r="H100" s="234"/>
    </row>
    <row r="101" spans="1:8" x14ac:dyDescent="0.2">
      <c r="A101" s="40" t="s">
        <v>199</v>
      </c>
      <c r="B101" s="40"/>
      <c r="C101" s="273"/>
      <c r="D101" s="273"/>
      <c r="E101" s="273"/>
      <c r="F101" s="273"/>
      <c r="G101" s="273"/>
      <c r="H101" s="273"/>
    </row>
    <row r="102" spans="1:8" x14ac:dyDescent="0.2">
      <c r="A102" s="42" t="s">
        <v>103</v>
      </c>
      <c r="B102" s="42" t="s">
        <v>104</v>
      </c>
      <c r="C102" s="274" t="s">
        <v>105</v>
      </c>
      <c r="D102" s="274" t="s">
        <v>116</v>
      </c>
      <c r="E102" s="274" t="s">
        <v>117</v>
      </c>
      <c r="F102" s="274" t="s">
        <v>118</v>
      </c>
      <c r="G102" s="274" t="s">
        <v>200</v>
      </c>
      <c r="H102" s="274" t="s">
        <v>201</v>
      </c>
    </row>
    <row r="103" spans="1:8" x14ac:dyDescent="0.2">
      <c r="A103" s="43">
        <v>2110</v>
      </c>
      <c r="B103" s="41" t="s">
        <v>202</v>
      </c>
      <c r="C103" s="234">
        <v>7615292.6900000004</v>
      </c>
      <c r="D103" s="234">
        <v>7452391.2599999998</v>
      </c>
      <c r="E103" s="234">
        <v>0</v>
      </c>
      <c r="F103" s="234">
        <v>0</v>
      </c>
      <c r="G103" s="234">
        <v>162901.43</v>
      </c>
      <c r="H103" s="234"/>
    </row>
    <row r="104" spans="1:8" x14ac:dyDescent="0.2">
      <c r="A104" s="43">
        <v>2111</v>
      </c>
      <c r="B104" s="41" t="s">
        <v>203</v>
      </c>
      <c r="C104" s="234">
        <v>2534.33</v>
      </c>
      <c r="D104" s="234">
        <v>2534.33</v>
      </c>
      <c r="E104" s="234">
        <v>0</v>
      </c>
      <c r="F104" s="234">
        <v>0</v>
      </c>
      <c r="G104" s="234">
        <v>0</v>
      </c>
      <c r="H104" s="234"/>
    </row>
    <row r="105" spans="1:8" x14ac:dyDescent="0.2">
      <c r="A105" s="43">
        <v>2112</v>
      </c>
      <c r="B105" s="41" t="s">
        <v>204</v>
      </c>
      <c r="C105" s="234">
        <v>777389.53</v>
      </c>
      <c r="D105" s="234">
        <v>777389.53</v>
      </c>
      <c r="E105" s="234">
        <v>0</v>
      </c>
      <c r="F105" s="234">
        <v>0</v>
      </c>
      <c r="G105" s="234">
        <v>0</v>
      </c>
      <c r="H105" s="234"/>
    </row>
    <row r="106" spans="1:8" x14ac:dyDescent="0.2">
      <c r="A106" s="43">
        <v>2113</v>
      </c>
      <c r="B106" s="41" t="s">
        <v>205</v>
      </c>
      <c r="C106" s="234">
        <v>0</v>
      </c>
      <c r="D106" s="234">
        <v>0</v>
      </c>
      <c r="E106" s="234">
        <v>0</v>
      </c>
      <c r="F106" s="234">
        <v>0</v>
      </c>
      <c r="G106" s="234">
        <v>0</v>
      </c>
      <c r="H106" s="234"/>
    </row>
    <row r="107" spans="1:8" x14ac:dyDescent="0.2">
      <c r="A107" s="43">
        <v>2114</v>
      </c>
      <c r="B107" s="41" t="s">
        <v>206</v>
      </c>
      <c r="C107" s="234">
        <v>0</v>
      </c>
      <c r="D107" s="234">
        <v>0</v>
      </c>
      <c r="E107" s="234">
        <v>0</v>
      </c>
      <c r="F107" s="234">
        <v>0</v>
      </c>
      <c r="G107" s="234">
        <v>0</v>
      </c>
      <c r="H107" s="234"/>
    </row>
    <row r="108" spans="1:8" x14ac:dyDescent="0.2">
      <c r="A108" s="43">
        <v>2115</v>
      </c>
      <c r="B108" s="41" t="s">
        <v>207</v>
      </c>
      <c r="C108" s="234">
        <v>0</v>
      </c>
      <c r="D108" s="234">
        <v>0</v>
      </c>
      <c r="E108" s="234">
        <v>0</v>
      </c>
      <c r="F108" s="234">
        <v>0</v>
      </c>
      <c r="G108" s="234">
        <v>0</v>
      </c>
      <c r="H108" s="234"/>
    </row>
    <row r="109" spans="1:8" x14ac:dyDescent="0.2">
      <c r="A109" s="43">
        <v>2116</v>
      </c>
      <c r="B109" s="41" t="s">
        <v>208</v>
      </c>
      <c r="C109" s="234">
        <v>0</v>
      </c>
      <c r="D109" s="234">
        <v>0</v>
      </c>
      <c r="E109" s="234">
        <v>0</v>
      </c>
      <c r="F109" s="234">
        <v>0</v>
      </c>
      <c r="G109" s="234">
        <v>0</v>
      </c>
      <c r="H109" s="234"/>
    </row>
    <row r="110" spans="1:8" x14ac:dyDescent="0.2">
      <c r="A110" s="43">
        <v>2117</v>
      </c>
      <c r="B110" s="41" t="s">
        <v>209</v>
      </c>
      <c r="C110" s="234">
        <v>6298463.4699999997</v>
      </c>
      <c r="D110" s="234">
        <v>6298463.4699999997</v>
      </c>
      <c r="E110" s="234">
        <v>0</v>
      </c>
      <c r="F110" s="234">
        <v>0</v>
      </c>
      <c r="G110" s="234">
        <v>0</v>
      </c>
      <c r="H110" s="234"/>
    </row>
    <row r="111" spans="1:8" x14ac:dyDescent="0.2">
      <c r="A111" s="43">
        <v>2118</v>
      </c>
      <c r="B111" s="41" t="s">
        <v>210</v>
      </c>
      <c r="C111" s="234">
        <v>0</v>
      </c>
      <c r="D111" s="234">
        <v>0</v>
      </c>
      <c r="E111" s="234">
        <v>0</v>
      </c>
      <c r="F111" s="234">
        <v>0</v>
      </c>
      <c r="G111" s="234">
        <v>0</v>
      </c>
      <c r="H111" s="234"/>
    </row>
    <row r="112" spans="1:8" x14ac:dyDescent="0.2">
      <c r="A112" s="43">
        <v>2119</v>
      </c>
      <c r="B112" s="41" t="s">
        <v>211</v>
      </c>
      <c r="C112" s="234">
        <v>536905.36</v>
      </c>
      <c r="D112" s="234">
        <v>374003.93</v>
      </c>
      <c r="E112" s="234">
        <v>0</v>
      </c>
      <c r="F112" s="234">
        <v>0</v>
      </c>
      <c r="G112" s="234">
        <v>162901.43</v>
      </c>
      <c r="H112" s="234"/>
    </row>
    <row r="113" spans="1:8" x14ac:dyDescent="0.2">
      <c r="A113" s="43">
        <v>2120</v>
      </c>
      <c r="B113" s="41" t="s">
        <v>212</v>
      </c>
      <c r="C113" s="234">
        <v>0</v>
      </c>
      <c r="D113" s="234">
        <v>0</v>
      </c>
      <c r="E113" s="234">
        <v>0</v>
      </c>
      <c r="F113" s="234">
        <v>0</v>
      </c>
      <c r="G113" s="234">
        <v>0</v>
      </c>
      <c r="H113" s="234"/>
    </row>
    <row r="114" spans="1:8" x14ac:dyDescent="0.2">
      <c r="A114" s="43">
        <v>2121</v>
      </c>
      <c r="B114" s="41" t="s">
        <v>213</v>
      </c>
      <c r="C114" s="234">
        <v>0</v>
      </c>
      <c r="D114" s="234">
        <v>0</v>
      </c>
      <c r="E114" s="234">
        <v>0</v>
      </c>
      <c r="F114" s="234">
        <v>0</v>
      </c>
      <c r="G114" s="234">
        <v>0</v>
      </c>
      <c r="H114" s="234"/>
    </row>
    <row r="115" spans="1:8" x14ac:dyDescent="0.2">
      <c r="A115" s="43">
        <v>2122</v>
      </c>
      <c r="B115" s="41" t="s">
        <v>214</v>
      </c>
      <c r="C115" s="234">
        <v>0</v>
      </c>
      <c r="D115" s="234">
        <v>0</v>
      </c>
      <c r="E115" s="234">
        <v>0</v>
      </c>
      <c r="F115" s="234">
        <v>0</v>
      </c>
      <c r="G115" s="234">
        <v>0</v>
      </c>
      <c r="H115" s="234"/>
    </row>
    <row r="116" spans="1:8" x14ac:dyDescent="0.2">
      <c r="A116" s="43">
        <v>2129</v>
      </c>
      <c r="B116" s="41" t="s">
        <v>215</v>
      </c>
      <c r="C116" s="234">
        <v>0</v>
      </c>
      <c r="D116" s="234">
        <v>0</v>
      </c>
      <c r="E116" s="234">
        <v>0</v>
      </c>
      <c r="F116" s="234">
        <v>0</v>
      </c>
      <c r="G116" s="234">
        <v>0</v>
      </c>
      <c r="H116" s="234"/>
    </row>
    <row r="117" spans="1:8" x14ac:dyDescent="0.2">
      <c r="C117" s="234"/>
      <c r="D117" s="234"/>
      <c r="E117" s="234"/>
      <c r="F117" s="234"/>
      <c r="G117" s="234"/>
      <c r="H117" s="234"/>
    </row>
    <row r="118" spans="1:8" x14ac:dyDescent="0.2">
      <c r="A118" s="40" t="s">
        <v>216</v>
      </c>
      <c r="B118" s="40"/>
      <c r="C118" s="273"/>
      <c r="D118" s="273"/>
      <c r="E118" s="273"/>
      <c r="F118" s="273"/>
      <c r="G118" s="273"/>
      <c r="H118" s="273"/>
    </row>
    <row r="119" spans="1:8" x14ac:dyDescent="0.2">
      <c r="A119" s="42" t="s">
        <v>103</v>
      </c>
      <c r="B119" s="42" t="s">
        <v>104</v>
      </c>
      <c r="C119" s="274" t="s">
        <v>105</v>
      </c>
      <c r="D119" s="274" t="s">
        <v>217</v>
      </c>
      <c r="E119" s="274" t="s">
        <v>120</v>
      </c>
      <c r="F119" s="274"/>
      <c r="G119" s="274"/>
      <c r="H119" s="274"/>
    </row>
    <row r="120" spans="1:8" x14ac:dyDescent="0.2">
      <c r="A120" s="43">
        <v>2160</v>
      </c>
      <c r="B120" s="41" t="s">
        <v>218</v>
      </c>
      <c r="C120" s="234">
        <v>0</v>
      </c>
      <c r="D120" s="234"/>
      <c r="E120" s="234"/>
      <c r="F120" s="234"/>
      <c r="G120" s="234"/>
      <c r="H120" s="234"/>
    </row>
    <row r="121" spans="1:8" x14ac:dyDescent="0.2">
      <c r="A121" s="43">
        <v>2161</v>
      </c>
      <c r="B121" s="41" t="s">
        <v>219</v>
      </c>
      <c r="C121" s="234">
        <v>0</v>
      </c>
      <c r="D121" s="234"/>
      <c r="E121" s="234"/>
      <c r="F121" s="234"/>
      <c r="G121" s="234"/>
      <c r="H121" s="234"/>
    </row>
    <row r="122" spans="1:8" x14ac:dyDescent="0.2">
      <c r="A122" s="43">
        <v>2162</v>
      </c>
      <c r="B122" s="41" t="s">
        <v>220</v>
      </c>
      <c r="C122" s="234">
        <v>0</v>
      </c>
      <c r="D122" s="234"/>
      <c r="E122" s="234"/>
      <c r="F122" s="234"/>
      <c r="G122" s="234"/>
      <c r="H122" s="234"/>
    </row>
    <row r="123" spans="1:8" x14ac:dyDescent="0.2">
      <c r="A123" s="43">
        <v>2163</v>
      </c>
      <c r="B123" s="41" t="s">
        <v>221</v>
      </c>
      <c r="C123" s="234">
        <v>0</v>
      </c>
      <c r="D123" s="234"/>
      <c r="E123" s="234"/>
      <c r="F123" s="234"/>
      <c r="G123" s="234"/>
      <c r="H123" s="234"/>
    </row>
    <row r="124" spans="1:8" x14ac:dyDescent="0.2">
      <c r="A124" s="43">
        <v>2164</v>
      </c>
      <c r="B124" s="41" t="s">
        <v>222</v>
      </c>
      <c r="C124" s="234">
        <v>0</v>
      </c>
      <c r="D124" s="234"/>
      <c r="E124" s="234"/>
      <c r="F124" s="234"/>
      <c r="G124" s="234"/>
      <c r="H124" s="234"/>
    </row>
    <row r="125" spans="1:8" x14ac:dyDescent="0.2">
      <c r="A125" s="43">
        <v>2165</v>
      </c>
      <c r="B125" s="41" t="s">
        <v>223</v>
      </c>
      <c r="C125" s="234">
        <v>0</v>
      </c>
      <c r="D125" s="234"/>
      <c r="E125" s="234"/>
      <c r="F125" s="234"/>
      <c r="G125" s="234"/>
      <c r="H125" s="234"/>
    </row>
    <row r="126" spans="1:8" x14ac:dyDescent="0.2">
      <c r="A126" s="43">
        <v>2166</v>
      </c>
      <c r="B126" s="41" t="s">
        <v>224</v>
      </c>
      <c r="C126" s="234">
        <v>0</v>
      </c>
      <c r="D126" s="234"/>
      <c r="E126" s="234"/>
      <c r="F126" s="234"/>
      <c r="G126" s="234"/>
      <c r="H126" s="234"/>
    </row>
    <row r="127" spans="1:8" x14ac:dyDescent="0.2">
      <c r="A127" s="43">
        <v>2250</v>
      </c>
      <c r="B127" s="41" t="s">
        <v>225</v>
      </c>
      <c r="C127" s="234">
        <v>0</v>
      </c>
      <c r="D127" s="234"/>
      <c r="E127" s="234"/>
      <c r="F127" s="234"/>
      <c r="G127" s="234"/>
      <c r="H127" s="234"/>
    </row>
    <row r="128" spans="1:8" x14ac:dyDescent="0.2">
      <c r="A128" s="43">
        <v>2251</v>
      </c>
      <c r="B128" s="41" t="s">
        <v>226</v>
      </c>
      <c r="C128" s="234">
        <v>0</v>
      </c>
      <c r="D128" s="234"/>
      <c r="E128" s="234"/>
      <c r="F128" s="234"/>
      <c r="G128" s="234"/>
      <c r="H128" s="234"/>
    </row>
    <row r="129" spans="1:8" x14ac:dyDescent="0.2">
      <c r="A129" s="43">
        <v>2252</v>
      </c>
      <c r="B129" s="41" t="s">
        <v>227</v>
      </c>
      <c r="C129" s="234">
        <v>0</v>
      </c>
      <c r="D129" s="234"/>
      <c r="E129" s="234"/>
      <c r="F129" s="234"/>
      <c r="G129" s="234"/>
      <c r="H129" s="234"/>
    </row>
    <row r="130" spans="1:8" x14ac:dyDescent="0.2">
      <c r="A130" s="43">
        <v>2253</v>
      </c>
      <c r="B130" s="41" t="s">
        <v>228</v>
      </c>
      <c r="C130" s="234">
        <v>0</v>
      </c>
      <c r="D130" s="234"/>
      <c r="E130" s="234"/>
      <c r="F130" s="234"/>
      <c r="G130" s="234"/>
      <c r="H130" s="234"/>
    </row>
    <row r="131" spans="1:8" x14ac:dyDescent="0.2">
      <c r="A131" s="43">
        <v>2254</v>
      </c>
      <c r="B131" s="41" t="s">
        <v>229</v>
      </c>
      <c r="C131" s="234">
        <v>0</v>
      </c>
      <c r="D131" s="234"/>
      <c r="E131" s="234"/>
      <c r="F131" s="234"/>
      <c r="G131" s="234"/>
      <c r="H131" s="234"/>
    </row>
    <row r="132" spans="1:8" x14ac:dyDescent="0.2">
      <c r="A132" s="43">
        <v>2255</v>
      </c>
      <c r="B132" s="41" t="s">
        <v>230</v>
      </c>
      <c r="C132" s="234">
        <v>0</v>
      </c>
      <c r="D132" s="234"/>
      <c r="E132" s="234"/>
      <c r="F132" s="234"/>
      <c r="G132" s="234"/>
      <c r="H132" s="234"/>
    </row>
    <row r="133" spans="1:8" x14ac:dyDescent="0.2">
      <c r="A133" s="43">
        <v>2256</v>
      </c>
      <c r="B133" s="41" t="s">
        <v>231</v>
      </c>
      <c r="C133" s="234">
        <v>0</v>
      </c>
      <c r="D133" s="234"/>
      <c r="E133" s="234"/>
      <c r="F133" s="234"/>
      <c r="G133" s="234"/>
      <c r="H133" s="234"/>
    </row>
    <row r="134" spans="1:8" x14ac:dyDescent="0.2">
      <c r="C134" s="234"/>
      <c r="D134" s="234"/>
      <c r="E134" s="234"/>
      <c r="F134" s="234"/>
      <c r="G134" s="234"/>
      <c r="H134" s="234"/>
    </row>
    <row r="135" spans="1:8" x14ac:dyDescent="0.2">
      <c r="A135" s="40" t="s">
        <v>232</v>
      </c>
      <c r="B135" s="40"/>
      <c r="C135" s="273"/>
      <c r="D135" s="273"/>
      <c r="E135" s="273"/>
      <c r="F135" s="273"/>
      <c r="G135" s="273"/>
      <c r="H135" s="273"/>
    </row>
    <row r="136" spans="1:8" x14ac:dyDescent="0.2">
      <c r="A136" s="47" t="s">
        <v>103</v>
      </c>
      <c r="B136" s="47" t="s">
        <v>104</v>
      </c>
      <c r="C136" s="275" t="s">
        <v>105</v>
      </c>
      <c r="D136" s="275" t="s">
        <v>217</v>
      </c>
      <c r="E136" s="275" t="s">
        <v>120</v>
      </c>
      <c r="F136" s="275"/>
      <c r="G136" s="275"/>
      <c r="H136" s="275"/>
    </row>
    <row r="137" spans="1:8" x14ac:dyDescent="0.2">
      <c r="A137" s="43">
        <v>2159</v>
      </c>
      <c r="B137" s="41" t="s">
        <v>233</v>
      </c>
      <c r="C137" s="234">
        <v>0</v>
      </c>
      <c r="D137" s="234"/>
      <c r="E137" s="234"/>
      <c r="F137" s="234"/>
      <c r="G137" s="234"/>
      <c r="H137" s="234"/>
    </row>
    <row r="138" spans="1:8" x14ac:dyDescent="0.2">
      <c r="A138" s="43">
        <v>2199</v>
      </c>
      <c r="B138" s="41" t="s">
        <v>234</v>
      </c>
      <c r="C138" s="234">
        <v>0</v>
      </c>
      <c r="D138" s="234"/>
      <c r="E138" s="234"/>
      <c r="F138" s="234"/>
      <c r="G138" s="234"/>
      <c r="H138" s="234"/>
    </row>
    <row r="139" spans="1:8" x14ac:dyDescent="0.2">
      <c r="A139" s="43">
        <v>2240</v>
      </c>
      <c r="B139" s="41" t="s">
        <v>235</v>
      </c>
      <c r="C139" s="234">
        <v>0</v>
      </c>
      <c r="D139" s="234"/>
      <c r="E139" s="234"/>
      <c r="F139" s="234"/>
      <c r="G139" s="234"/>
      <c r="H139" s="234"/>
    </row>
    <row r="140" spans="1:8" x14ac:dyDescent="0.2">
      <c r="A140" s="43">
        <v>2241</v>
      </c>
      <c r="B140" s="41" t="s">
        <v>236</v>
      </c>
      <c r="C140" s="234">
        <v>0</v>
      </c>
      <c r="D140" s="234"/>
      <c r="E140" s="234"/>
      <c r="F140" s="234"/>
      <c r="G140" s="234"/>
      <c r="H140" s="234"/>
    </row>
    <row r="141" spans="1:8" x14ac:dyDescent="0.2">
      <c r="A141" s="43">
        <v>2242</v>
      </c>
      <c r="B141" s="41" t="s">
        <v>237</v>
      </c>
      <c r="C141" s="234">
        <v>0</v>
      </c>
      <c r="D141" s="234"/>
      <c r="E141" s="234"/>
      <c r="F141" s="234"/>
      <c r="G141" s="234"/>
      <c r="H141" s="234"/>
    </row>
    <row r="142" spans="1:8" x14ac:dyDescent="0.2">
      <c r="A142" s="43">
        <v>2249</v>
      </c>
      <c r="B142" s="41" t="s">
        <v>238</v>
      </c>
      <c r="C142" s="234">
        <v>0</v>
      </c>
      <c r="D142" s="234"/>
      <c r="E142" s="234"/>
      <c r="F142" s="234"/>
      <c r="G142" s="234"/>
      <c r="H142" s="234"/>
    </row>
    <row r="144" spans="1:8" x14ac:dyDescent="0.2">
      <c r="B144" s="41"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45" bottom="1.04" header="0.44" footer="0.22"/>
  <pageSetup scale="63" fitToHeight="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4"/>
  <sheetViews>
    <sheetView showGridLines="0" zoomScaleNormal="100" zoomScaleSheetLayoutView="55" workbookViewId="0">
      <selection sqref="A1:F1"/>
    </sheetView>
  </sheetViews>
  <sheetFormatPr baseColWidth="10" defaultColWidth="9.140625" defaultRowHeight="11.25" x14ac:dyDescent="0.2"/>
  <cols>
    <col min="1" max="1" width="10"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7" width="16.7109375" style="41" customWidth="1"/>
    <col min="8" max="8" width="19" style="41" customWidth="1"/>
    <col min="9" max="9" width="10" style="41" bestFit="1" customWidth="1"/>
    <col min="10" max="16384" width="9.140625" style="41"/>
  </cols>
  <sheetData>
    <row r="1" spans="1:8" s="38" customFormat="1" ht="18.95" customHeight="1" x14ac:dyDescent="0.25">
      <c r="A1" s="356" t="s">
        <v>68</v>
      </c>
      <c r="B1" s="357"/>
      <c r="C1" s="357"/>
      <c r="D1" s="357"/>
      <c r="E1" s="357"/>
      <c r="F1" s="357"/>
      <c r="G1" s="36" t="s">
        <v>97</v>
      </c>
      <c r="H1" s="37">
        <v>2021</v>
      </c>
    </row>
    <row r="2" spans="1:8" s="38" customFormat="1" ht="18.95" customHeight="1" x14ac:dyDescent="0.25">
      <c r="A2" s="356" t="s">
        <v>98</v>
      </c>
      <c r="B2" s="357"/>
      <c r="C2" s="357"/>
      <c r="D2" s="357"/>
      <c r="E2" s="357"/>
      <c r="F2" s="357"/>
      <c r="G2" s="36" t="s">
        <v>99</v>
      </c>
      <c r="H2" s="37" t="s">
        <v>603</v>
      </c>
    </row>
    <row r="3" spans="1:8" s="38" customFormat="1" ht="18.95" customHeight="1" x14ac:dyDescent="0.25">
      <c r="A3" s="356" t="s">
        <v>641</v>
      </c>
      <c r="B3" s="357"/>
      <c r="C3" s="357"/>
      <c r="D3" s="357"/>
      <c r="E3" s="357"/>
      <c r="F3" s="357"/>
      <c r="G3" s="36" t="s">
        <v>100</v>
      </c>
      <c r="H3" s="37">
        <v>4</v>
      </c>
    </row>
    <row r="4" spans="1:8" x14ac:dyDescent="0.2">
      <c r="A4" s="39" t="s">
        <v>101</v>
      </c>
      <c r="B4" s="40"/>
      <c r="C4" s="40"/>
      <c r="D4" s="40"/>
      <c r="E4" s="40"/>
      <c r="F4" s="40"/>
      <c r="G4" s="40"/>
      <c r="H4" s="40"/>
    </row>
    <row r="6" spans="1:8" x14ac:dyDescent="0.2">
      <c r="A6" s="40" t="s">
        <v>102</v>
      </c>
      <c r="B6" s="40"/>
      <c r="C6" s="40"/>
      <c r="D6" s="40"/>
      <c r="E6" s="40"/>
      <c r="F6" s="40"/>
      <c r="G6" s="40"/>
      <c r="H6" s="40"/>
    </row>
    <row r="7" spans="1:8" x14ac:dyDescent="0.2">
      <c r="A7" s="42" t="s">
        <v>103</v>
      </c>
      <c r="B7" s="42" t="s">
        <v>104</v>
      </c>
      <c r="C7" s="42" t="s">
        <v>105</v>
      </c>
      <c r="D7" s="42" t="s">
        <v>106</v>
      </c>
      <c r="E7" s="42"/>
      <c r="F7" s="42"/>
      <c r="G7" s="42"/>
      <c r="H7" s="42"/>
    </row>
    <row r="8" spans="1:8" x14ac:dyDescent="0.2">
      <c r="A8" s="43">
        <v>1114</v>
      </c>
      <c r="B8" s="41" t="s">
        <v>107</v>
      </c>
      <c r="C8" s="165">
        <v>0</v>
      </c>
    </row>
    <row r="9" spans="1:8" x14ac:dyDescent="0.2">
      <c r="A9" s="43">
        <v>1115</v>
      </c>
      <c r="B9" s="41" t="s">
        <v>108</v>
      </c>
      <c r="C9" s="165">
        <v>0</v>
      </c>
    </row>
    <row r="10" spans="1:8" x14ac:dyDescent="0.2">
      <c r="A10" s="43">
        <v>1121</v>
      </c>
      <c r="B10" s="41" t="s">
        <v>109</v>
      </c>
      <c r="C10" s="165">
        <v>0</v>
      </c>
    </row>
    <row r="11" spans="1:8" x14ac:dyDescent="0.2">
      <c r="A11" s="43">
        <v>1211</v>
      </c>
      <c r="B11" s="41" t="s">
        <v>110</v>
      </c>
      <c r="C11" s="165">
        <v>0</v>
      </c>
    </row>
    <row r="13" spans="1:8" x14ac:dyDescent="0.2">
      <c r="A13" s="40" t="s">
        <v>111</v>
      </c>
      <c r="B13" s="40"/>
      <c r="C13" s="40"/>
      <c r="D13" s="40"/>
      <c r="E13" s="40"/>
      <c r="F13" s="40"/>
      <c r="G13" s="40"/>
      <c r="H13" s="40"/>
    </row>
    <row r="14" spans="1:8" x14ac:dyDescent="0.2">
      <c r="A14" s="42" t="s">
        <v>103</v>
      </c>
      <c r="B14" s="42" t="s">
        <v>104</v>
      </c>
      <c r="C14" s="42" t="s">
        <v>105</v>
      </c>
      <c r="D14" s="42">
        <v>2020</v>
      </c>
      <c r="E14" s="42">
        <f>D14-1</f>
        <v>2019</v>
      </c>
      <c r="F14" s="42">
        <f>E14-1</f>
        <v>2018</v>
      </c>
      <c r="G14" s="42">
        <f>F14-1</f>
        <v>2017</v>
      </c>
      <c r="H14" s="42" t="s">
        <v>112</v>
      </c>
    </row>
    <row r="15" spans="1:8" x14ac:dyDescent="0.2">
      <c r="A15" s="43">
        <v>1122</v>
      </c>
      <c r="B15" s="41" t="s">
        <v>113</v>
      </c>
      <c r="C15" s="165">
        <v>0</v>
      </c>
      <c r="D15" s="165">
        <v>0</v>
      </c>
      <c r="E15" s="165">
        <v>0</v>
      </c>
      <c r="F15" s="165">
        <v>0</v>
      </c>
      <c r="G15" s="165">
        <v>0</v>
      </c>
    </row>
    <row r="16" spans="1:8" x14ac:dyDescent="0.2">
      <c r="A16" s="43">
        <v>1124</v>
      </c>
      <c r="B16" s="41" t="s">
        <v>114</v>
      </c>
      <c r="C16" s="165">
        <v>0</v>
      </c>
      <c r="D16" s="165">
        <v>0</v>
      </c>
      <c r="E16" s="165">
        <v>0</v>
      </c>
      <c r="F16" s="165">
        <v>0</v>
      </c>
      <c r="G16" s="165">
        <v>0</v>
      </c>
    </row>
    <row r="18" spans="1:8" x14ac:dyDescent="0.2">
      <c r="A18" s="40" t="s">
        <v>115</v>
      </c>
      <c r="B18" s="40"/>
      <c r="C18" s="40"/>
      <c r="D18" s="40"/>
      <c r="E18" s="40"/>
      <c r="F18" s="40"/>
      <c r="G18" s="40"/>
      <c r="H18" s="40"/>
    </row>
    <row r="19" spans="1:8" x14ac:dyDescent="0.2">
      <c r="A19" s="42" t="s">
        <v>103</v>
      </c>
      <c r="B19" s="42" t="s">
        <v>104</v>
      </c>
      <c r="C19" s="42" t="s">
        <v>105</v>
      </c>
      <c r="D19" s="42" t="s">
        <v>116</v>
      </c>
      <c r="E19" s="42" t="s">
        <v>117</v>
      </c>
      <c r="F19" s="42" t="s">
        <v>118</v>
      </c>
      <c r="G19" s="42" t="s">
        <v>119</v>
      </c>
      <c r="H19" s="42" t="s">
        <v>120</v>
      </c>
    </row>
    <row r="20" spans="1:8" x14ac:dyDescent="0.2">
      <c r="A20" s="43">
        <v>1123</v>
      </c>
      <c r="B20" s="41" t="s">
        <v>121</v>
      </c>
      <c r="C20" s="234">
        <v>74349.78</v>
      </c>
      <c r="D20" s="165">
        <v>0</v>
      </c>
      <c r="E20" s="165">
        <v>0</v>
      </c>
      <c r="F20" s="165">
        <v>0</v>
      </c>
      <c r="G20" s="165">
        <v>0</v>
      </c>
    </row>
    <row r="21" spans="1:8" x14ac:dyDescent="0.2">
      <c r="A21" s="43">
        <v>1125</v>
      </c>
      <c r="B21" s="41" t="s">
        <v>122</v>
      </c>
      <c r="C21" s="234">
        <v>0</v>
      </c>
      <c r="D21" s="165">
        <v>0</v>
      </c>
      <c r="E21" s="165">
        <v>0</v>
      </c>
      <c r="F21" s="165">
        <v>0</v>
      </c>
      <c r="G21" s="165">
        <v>0</v>
      </c>
    </row>
    <row r="22" spans="1:8" x14ac:dyDescent="0.2">
      <c r="A22" s="45">
        <v>1126</v>
      </c>
      <c r="B22" s="46" t="s">
        <v>123</v>
      </c>
      <c r="C22" s="234">
        <v>0</v>
      </c>
      <c r="D22" s="165">
        <v>0</v>
      </c>
      <c r="E22" s="165">
        <v>0</v>
      </c>
      <c r="F22" s="165">
        <v>0</v>
      </c>
      <c r="G22" s="165">
        <v>0</v>
      </c>
    </row>
    <row r="23" spans="1:8" x14ac:dyDescent="0.2">
      <c r="A23" s="45">
        <v>1129</v>
      </c>
      <c r="B23" s="46" t="s">
        <v>124</v>
      </c>
      <c r="C23" s="234">
        <v>0</v>
      </c>
      <c r="D23" s="165">
        <v>0</v>
      </c>
      <c r="E23" s="165">
        <v>0</v>
      </c>
      <c r="F23" s="165">
        <v>0</v>
      </c>
      <c r="G23" s="165">
        <v>0</v>
      </c>
    </row>
    <row r="24" spans="1:8" x14ac:dyDescent="0.2">
      <c r="A24" s="43">
        <v>1131</v>
      </c>
      <c r="B24" s="41" t="s">
        <v>125</v>
      </c>
      <c r="C24" s="234">
        <v>0</v>
      </c>
      <c r="D24" s="165">
        <v>0</v>
      </c>
      <c r="E24" s="165">
        <v>0</v>
      </c>
      <c r="F24" s="165">
        <v>0</v>
      </c>
      <c r="G24" s="165">
        <v>0</v>
      </c>
    </row>
    <row r="25" spans="1:8" x14ac:dyDescent="0.2">
      <c r="A25" s="43">
        <v>1132</v>
      </c>
      <c r="B25" s="41" t="s">
        <v>126</v>
      </c>
      <c r="C25" s="234">
        <v>0</v>
      </c>
      <c r="D25" s="165">
        <v>0</v>
      </c>
      <c r="E25" s="165">
        <v>0</v>
      </c>
      <c r="F25" s="165">
        <v>0</v>
      </c>
      <c r="G25" s="165">
        <v>0</v>
      </c>
    </row>
    <row r="26" spans="1:8" x14ac:dyDescent="0.2">
      <c r="A26" s="43">
        <v>1133</v>
      </c>
      <c r="B26" s="41" t="s">
        <v>127</v>
      </c>
      <c r="C26" s="234">
        <v>0</v>
      </c>
      <c r="D26" s="165">
        <v>0</v>
      </c>
      <c r="E26" s="165">
        <v>0</v>
      </c>
      <c r="F26" s="165">
        <v>0</v>
      </c>
      <c r="G26" s="165">
        <v>0</v>
      </c>
    </row>
    <row r="27" spans="1:8" x14ac:dyDescent="0.2">
      <c r="A27" s="43">
        <v>1134</v>
      </c>
      <c r="B27" s="41" t="s">
        <v>128</v>
      </c>
      <c r="C27" s="234">
        <v>0</v>
      </c>
      <c r="D27" s="165">
        <v>0</v>
      </c>
      <c r="E27" s="165">
        <v>0</v>
      </c>
      <c r="F27" s="165">
        <v>0</v>
      </c>
      <c r="G27" s="165">
        <v>0</v>
      </c>
    </row>
    <row r="28" spans="1:8" x14ac:dyDescent="0.2">
      <c r="A28" s="43">
        <v>1139</v>
      </c>
      <c r="B28" s="41" t="s">
        <v>129</v>
      </c>
      <c r="C28" s="234">
        <v>0</v>
      </c>
      <c r="D28" s="165">
        <v>0</v>
      </c>
      <c r="E28" s="165">
        <v>0</v>
      </c>
      <c r="F28" s="165">
        <v>0</v>
      </c>
      <c r="G28" s="165">
        <v>0</v>
      </c>
    </row>
    <row r="30" spans="1:8" x14ac:dyDescent="0.2">
      <c r="A30" s="40" t="s">
        <v>130</v>
      </c>
      <c r="B30" s="40"/>
      <c r="C30" s="40"/>
      <c r="D30" s="40"/>
      <c r="E30" s="40"/>
      <c r="F30" s="40"/>
      <c r="G30" s="40"/>
      <c r="H30" s="40"/>
    </row>
    <row r="31" spans="1:8" x14ac:dyDescent="0.2">
      <c r="A31" s="42" t="s">
        <v>103</v>
      </c>
      <c r="B31" s="42" t="s">
        <v>104</v>
      </c>
      <c r="C31" s="42" t="s">
        <v>105</v>
      </c>
      <c r="D31" s="42" t="s">
        <v>131</v>
      </c>
      <c r="E31" s="42" t="s">
        <v>132</v>
      </c>
      <c r="F31" s="42" t="s">
        <v>133</v>
      </c>
      <c r="G31" s="42" t="s">
        <v>134</v>
      </c>
      <c r="H31" s="42"/>
    </row>
    <row r="32" spans="1:8" x14ac:dyDescent="0.2">
      <c r="A32" s="43">
        <v>1140</v>
      </c>
      <c r="B32" s="41" t="s">
        <v>135</v>
      </c>
      <c r="C32" s="234">
        <f>+C33</f>
        <v>781677.53</v>
      </c>
    </row>
    <row r="33" spans="1:8" x14ac:dyDescent="0.2">
      <c r="A33" s="43">
        <v>1141</v>
      </c>
      <c r="B33" s="41" t="s">
        <v>136</v>
      </c>
      <c r="C33" s="234">
        <v>781677.53</v>
      </c>
      <c r="D33" s="41" t="s">
        <v>637</v>
      </c>
      <c r="E33" s="41" t="s">
        <v>638</v>
      </c>
    </row>
    <row r="34" spans="1:8" x14ac:dyDescent="0.2">
      <c r="A34" s="43">
        <v>1142</v>
      </c>
      <c r="B34" s="41" t="s">
        <v>137</v>
      </c>
      <c r="C34" s="234">
        <v>0</v>
      </c>
    </row>
    <row r="35" spans="1:8" x14ac:dyDescent="0.2">
      <c r="A35" s="43">
        <v>1143</v>
      </c>
      <c r="B35" s="41" t="s">
        <v>138</v>
      </c>
      <c r="C35" s="234">
        <v>0</v>
      </c>
    </row>
    <row r="36" spans="1:8" x14ac:dyDescent="0.2">
      <c r="A36" s="43">
        <v>1144</v>
      </c>
      <c r="B36" s="41" t="s">
        <v>139</v>
      </c>
      <c r="C36" s="234">
        <v>0</v>
      </c>
    </row>
    <row r="37" spans="1:8" x14ac:dyDescent="0.2">
      <c r="A37" s="43">
        <v>1145</v>
      </c>
      <c r="B37" s="41" t="s">
        <v>140</v>
      </c>
      <c r="C37" s="234">
        <v>0</v>
      </c>
    </row>
    <row r="39" spans="1:8" x14ac:dyDescent="0.2">
      <c r="A39" s="40" t="s">
        <v>141</v>
      </c>
      <c r="B39" s="40"/>
      <c r="C39" s="40"/>
      <c r="D39" s="40"/>
      <c r="E39" s="40"/>
      <c r="F39" s="40"/>
      <c r="G39" s="40"/>
      <c r="H39" s="40"/>
    </row>
    <row r="40" spans="1:8" x14ac:dyDescent="0.2">
      <c r="A40" s="42" t="s">
        <v>103</v>
      </c>
      <c r="B40" s="42" t="s">
        <v>104</v>
      </c>
      <c r="C40" s="42" t="s">
        <v>105</v>
      </c>
      <c r="D40" s="42" t="s">
        <v>142</v>
      </c>
      <c r="E40" s="42" t="s">
        <v>143</v>
      </c>
      <c r="F40" s="42" t="s">
        <v>144</v>
      </c>
      <c r="G40" s="42"/>
      <c r="H40" s="42"/>
    </row>
    <row r="41" spans="1:8" x14ac:dyDescent="0.2">
      <c r="A41" s="43">
        <v>1150</v>
      </c>
      <c r="B41" s="41" t="s">
        <v>145</v>
      </c>
      <c r="C41" s="234">
        <f>+C42</f>
        <v>697394.01</v>
      </c>
    </row>
    <row r="42" spans="1:8" x14ac:dyDescent="0.2">
      <c r="A42" s="43">
        <v>1151</v>
      </c>
      <c r="B42" s="41" t="s">
        <v>146</v>
      </c>
      <c r="C42" s="234">
        <v>697394.01</v>
      </c>
      <c r="D42" s="41" t="s">
        <v>639</v>
      </c>
    </row>
    <row r="43" spans="1:8" x14ac:dyDescent="0.2">
      <c r="C43" s="234"/>
    </row>
    <row r="44" spans="1:8" x14ac:dyDescent="0.2">
      <c r="A44" s="40" t="s">
        <v>147</v>
      </c>
      <c r="B44" s="40"/>
      <c r="C44" s="40"/>
      <c r="D44" s="40"/>
      <c r="E44" s="40"/>
      <c r="F44" s="40"/>
      <c r="G44" s="40"/>
      <c r="H44" s="40"/>
    </row>
    <row r="45" spans="1:8" x14ac:dyDescent="0.2">
      <c r="A45" s="42" t="s">
        <v>103</v>
      </c>
      <c r="B45" s="42" t="s">
        <v>104</v>
      </c>
      <c r="C45" s="42" t="s">
        <v>105</v>
      </c>
      <c r="D45" s="42" t="s">
        <v>106</v>
      </c>
      <c r="E45" s="42" t="s">
        <v>120</v>
      </c>
      <c r="F45" s="42"/>
      <c r="G45" s="42"/>
      <c r="H45" s="42"/>
    </row>
    <row r="46" spans="1:8" x14ac:dyDescent="0.2">
      <c r="A46" s="43">
        <v>1213</v>
      </c>
      <c r="B46" s="41" t="s">
        <v>148</v>
      </c>
      <c r="C46" s="165">
        <v>0</v>
      </c>
    </row>
    <row r="48" spans="1:8" x14ac:dyDescent="0.2">
      <c r="A48" s="40" t="s">
        <v>149</v>
      </c>
      <c r="B48" s="40"/>
      <c r="C48" s="40"/>
      <c r="D48" s="40"/>
      <c r="E48" s="40"/>
      <c r="F48" s="40"/>
      <c r="G48" s="40"/>
      <c r="H48" s="40"/>
    </row>
    <row r="49" spans="1:10" x14ac:dyDescent="0.2">
      <c r="A49" s="42" t="s">
        <v>103</v>
      </c>
      <c r="B49" s="42" t="s">
        <v>104</v>
      </c>
      <c r="C49" s="42" t="s">
        <v>105</v>
      </c>
      <c r="D49" s="42"/>
      <c r="E49" s="42"/>
      <c r="F49" s="42"/>
      <c r="G49" s="42"/>
      <c r="H49" s="42"/>
    </row>
    <row r="50" spans="1:10" x14ac:dyDescent="0.2">
      <c r="A50" s="43">
        <v>1214</v>
      </c>
      <c r="B50" s="41" t="s">
        <v>150</v>
      </c>
      <c r="C50" s="165">
        <v>0</v>
      </c>
    </row>
    <row r="52" spans="1:10" x14ac:dyDescent="0.2">
      <c r="A52" s="40" t="s">
        <v>151</v>
      </c>
      <c r="B52" s="40"/>
      <c r="C52" s="40"/>
      <c r="D52" s="40"/>
      <c r="E52" s="40"/>
      <c r="F52" s="40"/>
      <c r="G52" s="40"/>
      <c r="H52" s="40"/>
    </row>
    <row r="53" spans="1:10" x14ac:dyDescent="0.2">
      <c r="A53" s="42" t="s">
        <v>103</v>
      </c>
      <c r="B53" s="42" t="s">
        <v>104</v>
      </c>
      <c r="C53" s="42" t="s">
        <v>105</v>
      </c>
      <c r="D53" s="42" t="s">
        <v>152</v>
      </c>
      <c r="E53" s="42" t="s">
        <v>153</v>
      </c>
      <c r="F53" s="42" t="s">
        <v>142</v>
      </c>
      <c r="G53" s="42" t="s">
        <v>154</v>
      </c>
      <c r="H53" s="42" t="s">
        <v>155</v>
      </c>
    </row>
    <row r="54" spans="1:10" ht="12.75" customHeight="1" x14ac:dyDescent="0.2">
      <c r="A54" s="43">
        <v>1230</v>
      </c>
      <c r="B54" s="41" t="s">
        <v>156</v>
      </c>
      <c r="C54" s="234">
        <f>+C57+C60</f>
        <v>86491576.459999993</v>
      </c>
      <c r="D54" s="234">
        <v>0</v>
      </c>
      <c r="E54" s="234">
        <v>0</v>
      </c>
    </row>
    <row r="55" spans="1:10" ht="12.75" customHeight="1" x14ac:dyDescent="0.2">
      <c r="A55" s="43">
        <v>1231</v>
      </c>
      <c r="B55" s="41" t="s">
        <v>157</v>
      </c>
      <c r="C55" s="287">
        <v>0</v>
      </c>
      <c r="D55" s="234">
        <v>0</v>
      </c>
      <c r="E55" s="234">
        <v>0</v>
      </c>
    </row>
    <row r="56" spans="1:10" ht="12.75" customHeight="1" x14ac:dyDescent="0.2">
      <c r="A56" s="43">
        <v>1232</v>
      </c>
      <c r="B56" s="41" t="s">
        <v>158</v>
      </c>
      <c r="C56" s="287">
        <v>0</v>
      </c>
      <c r="D56" s="234">
        <v>0</v>
      </c>
      <c r="E56" s="234">
        <v>0</v>
      </c>
    </row>
    <row r="57" spans="1:10" ht="12.75" customHeight="1" x14ac:dyDescent="0.2">
      <c r="A57" s="43">
        <v>1233</v>
      </c>
      <c r="B57" s="41" t="s">
        <v>159</v>
      </c>
      <c r="C57" s="287">
        <v>85974230.969999999</v>
      </c>
      <c r="D57" s="234">
        <v>0</v>
      </c>
      <c r="E57" s="234">
        <v>0</v>
      </c>
    </row>
    <row r="58" spans="1:10" ht="12.75" customHeight="1" x14ac:dyDescent="0.2">
      <c r="A58" s="43">
        <v>1234</v>
      </c>
      <c r="B58" s="41" t="s">
        <v>160</v>
      </c>
      <c r="C58" s="287">
        <v>0</v>
      </c>
      <c r="D58" s="234">
        <v>0</v>
      </c>
      <c r="E58" s="234">
        <v>0</v>
      </c>
    </row>
    <row r="59" spans="1:10" ht="12.75" customHeight="1" x14ac:dyDescent="0.2">
      <c r="A59" s="43">
        <v>1235</v>
      </c>
      <c r="B59" s="41" t="s">
        <v>161</v>
      </c>
      <c r="C59" s="287">
        <v>0</v>
      </c>
      <c r="D59" s="234">
        <v>0</v>
      </c>
      <c r="E59" s="234">
        <v>0</v>
      </c>
      <c r="G59" s="162"/>
    </row>
    <row r="60" spans="1:10" ht="12.75" customHeight="1" x14ac:dyDescent="0.2">
      <c r="A60" s="43">
        <v>1236</v>
      </c>
      <c r="B60" s="41" t="s">
        <v>162</v>
      </c>
      <c r="C60" s="287">
        <v>517345.49</v>
      </c>
      <c r="D60" s="234">
        <v>0</v>
      </c>
      <c r="E60" s="234">
        <v>0</v>
      </c>
      <c r="F60" s="41" t="s">
        <v>636</v>
      </c>
      <c r="G60" s="162" t="s">
        <v>636</v>
      </c>
    </row>
    <row r="61" spans="1:10" ht="12.75" customHeight="1" x14ac:dyDescent="0.25">
      <c r="A61" s="43">
        <v>1239</v>
      </c>
      <c r="B61" s="41" t="s">
        <v>163</v>
      </c>
      <c r="C61" s="287">
        <v>0</v>
      </c>
      <c r="D61" s="234">
        <v>0</v>
      </c>
      <c r="E61" s="234">
        <v>0</v>
      </c>
      <c r="F61" s="163" t="s">
        <v>636</v>
      </c>
      <c r="G61" s="162"/>
      <c r="H61" s="164" t="s">
        <v>636</v>
      </c>
      <c r="I61"/>
      <c r="J61"/>
    </row>
    <row r="62" spans="1:10" ht="12.75" customHeight="1" x14ac:dyDescent="0.25">
      <c r="A62" s="43">
        <v>1240</v>
      </c>
      <c r="B62" s="41" t="s">
        <v>164</v>
      </c>
      <c r="C62" s="234">
        <f>SUM(C63+C64+C65+C66+C67+C68+C69+C70)</f>
        <v>32442913.280000001</v>
      </c>
      <c r="D62" s="234">
        <f>SUM(D63:D70)</f>
        <v>1839955.07</v>
      </c>
      <c r="E62" s="234">
        <f>SUM(E63:E70)</f>
        <v>10906396.961487504</v>
      </c>
      <c r="F62"/>
      <c r="G62" s="162">
        <v>0.1</v>
      </c>
      <c r="H62" s="44"/>
      <c r="I62" s="163"/>
      <c r="J62"/>
    </row>
    <row r="63" spans="1:10" ht="12.75" customHeight="1" x14ac:dyDescent="0.25">
      <c r="A63" s="43">
        <v>1241</v>
      </c>
      <c r="B63" s="41" t="s">
        <v>165</v>
      </c>
      <c r="C63" s="234">
        <v>1972480.44</v>
      </c>
      <c r="D63" s="234">
        <f>34422.31+1659.44</f>
        <v>36081.75</v>
      </c>
      <c r="E63" s="234">
        <f>1839955.07+1659</f>
        <v>1841614.07</v>
      </c>
      <c r="F63"/>
      <c r="G63" s="162">
        <v>0.1</v>
      </c>
      <c r="H63" s="163"/>
      <c r="I63"/>
      <c r="J63"/>
    </row>
    <row r="64" spans="1:10" ht="12.75" customHeight="1" x14ac:dyDescent="0.25">
      <c r="A64" s="43">
        <v>1242</v>
      </c>
      <c r="B64" s="41" t="s">
        <v>166</v>
      </c>
      <c r="C64" s="234">
        <v>345469.04</v>
      </c>
      <c r="D64" s="234">
        <v>0</v>
      </c>
      <c r="E64" s="234">
        <v>345469.04</v>
      </c>
      <c r="F64" s="163" t="s">
        <v>636</v>
      </c>
      <c r="G64" s="162">
        <v>0.1</v>
      </c>
      <c r="H64" s="163"/>
      <c r="I64"/>
      <c r="J64"/>
    </row>
    <row r="65" spans="1:10" ht="12.75" customHeight="1" x14ac:dyDescent="0.25">
      <c r="A65" s="43">
        <v>1243</v>
      </c>
      <c r="B65" s="41" t="s">
        <v>167</v>
      </c>
      <c r="C65" s="234">
        <v>467142.94</v>
      </c>
      <c r="D65" s="234">
        <v>46714.32</v>
      </c>
      <c r="E65" s="234">
        <v>251886.09999999995</v>
      </c>
      <c r="F65"/>
      <c r="G65" s="162">
        <v>0.1</v>
      </c>
      <c r="H65" s="163"/>
      <c r="I65"/>
      <c r="J65"/>
    </row>
    <row r="66" spans="1:10" ht="12.75" customHeight="1" x14ac:dyDescent="0.25">
      <c r="A66" s="43">
        <v>1244</v>
      </c>
      <c r="B66" s="41" t="s">
        <v>168</v>
      </c>
      <c r="C66" s="234">
        <v>9362944.7799999993</v>
      </c>
      <c r="D66" s="234">
        <v>1516769.54</v>
      </c>
      <c r="E66" s="234">
        <v>5692618.0714875031</v>
      </c>
      <c r="F66"/>
      <c r="G66" s="162">
        <v>0.25</v>
      </c>
      <c r="H66" s="163"/>
      <c r="I66"/>
      <c r="J66"/>
    </row>
    <row r="67" spans="1:10" ht="12.75" customHeight="1" x14ac:dyDescent="0.25">
      <c r="A67" s="43">
        <v>1245</v>
      </c>
      <c r="B67" s="41" t="s">
        <v>169</v>
      </c>
      <c r="C67" s="234">
        <v>0</v>
      </c>
      <c r="D67" s="234">
        <v>0</v>
      </c>
      <c r="E67" s="234">
        <v>0</v>
      </c>
      <c r="F67"/>
      <c r="G67" s="44"/>
      <c r="H67" s="163"/>
      <c r="I67"/>
      <c r="J67"/>
    </row>
    <row r="68" spans="1:10" ht="12.75" customHeight="1" x14ac:dyDescent="0.25">
      <c r="A68" s="43">
        <v>1246</v>
      </c>
      <c r="B68" s="41" t="s">
        <v>170</v>
      </c>
      <c r="C68" s="234">
        <v>3489411.89</v>
      </c>
      <c r="D68" s="234">
        <f>242048.9-1659.44</f>
        <v>240389.46</v>
      </c>
      <c r="E68" s="234">
        <f>2735773.56+39036.12</f>
        <v>2774809.68</v>
      </c>
      <c r="F68"/>
      <c r="G68" s="162">
        <v>0.1</v>
      </c>
      <c r="H68" s="163"/>
      <c r="I68"/>
      <c r="J68"/>
    </row>
    <row r="69" spans="1:10" x14ac:dyDescent="0.2">
      <c r="A69" s="43">
        <v>1247</v>
      </c>
      <c r="B69" s="41" t="s">
        <v>171</v>
      </c>
      <c r="C69" s="234">
        <v>0</v>
      </c>
      <c r="D69" s="234">
        <v>0</v>
      </c>
      <c r="E69" s="234">
        <v>0</v>
      </c>
    </row>
    <row r="70" spans="1:10" x14ac:dyDescent="0.2">
      <c r="A70" s="43">
        <v>1248</v>
      </c>
      <c r="B70" s="41" t="s">
        <v>172</v>
      </c>
      <c r="C70" s="234">
        <v>16805464.190000001</v>
      </c>
      <c r="D70" s="234">
        <v>0</v>
      </c>
      <c r="E70" s="234">
        <v>0</v>
      </c>
    </row>
    <row r="72" spans="1:10" x14ac:dyDescent="0.2">
      <c r="A72" s="40" t="s">
        <v>173</v>
      </c>
      <c r="B72" s="40"/>
      <c r="C72" s="40"/>
      <c r="D72" s="40"/>
      <c r="E72" s="40"/>
      <c r="F72" s="40"/>
      <c r="G72" s="40"/>
      <c r="H72" s="40"/>
    </row>
    <row r="73" spans="1:10" x14ac:dyDescent="0.2">
      <c r="A73" s="42" t="s">
        <v>103</v>
      </c>
      <c r="B73" s="42" t="s">
        <v>104</v>
      </c>
      <c r="C73" s="42" t="s">
        <v>105</v>
      </c>
      <c r="D73" s="42" t="s">
        <v>174</v>
      </c>
      <c r="E73" s="42" t="s">
        <v>175</v>
      </c>
      <c r="F73" s="42" t="s">
        <v>142</v>
      </c>
      <c r="G73" s="42" t="s">
        <v>154</v>
      </c>
      <c r="H73" s="42" t="s">
        <v>155</v>
      </c>
    </row>
    <row r="74" spans="1:10" x14ac:dyDescent="0.2">
      <c r="A74" s="43">
        <v>1250</v>
      </c>
      <c r="B74" s="41" t="s">
        <v>176</v>
      </c>
      <c r="C74" s="301">
        <v>52952.72</v>
      </c>
      <c r="D74" s="234">
        <f>+D75</f>
        <v>0</v>
      </c>
      <c r="E74" s="234">
        <f>+E75</f>
        <v>0</v>
      </c>
    </row>
    <row r="75" spans="1:10" x14ac:dyDescent="0.2">
      <c r="A75" s="43">
        <v>1251</v>
      </c>
      <c r="B75" s="41" t="s">
        <v>177</v>
      </c>
      <c r="C75" s="301">
        <v>52952.72</v>
      </c>
      <c r="D75" s="234">
        <v>0</v>
      </c>
      <c r="E75" s="234">
        <f>+D75</f>
        <v>0</v>
      </c>
      <c r="F75" s="44" t="s">
        <v>636</v>
      </c>
      <c r="G75" s="162">
        <v>0.15</v>
      </c>
    </row>
    <row r="76" spans="1:10" x14ac:dyDescent="0.2">
      <c r="A76" s="43">
        <v>1252</v>
      </c>
      <c r="B76" s="41" t="s">
        <v>178</v>
      </c>
      <c r="C76" s="234">
        <v>0</v>
      </c>
      <c r="D76" s="234">
        <v>0</v>
      </c>
      <c r="E76" s="234">
        <v>0</v>
      </c>
    </row>
    <row r="77" spans="1:10" x14ac:dyDescent="0.2">
      <c r="A77" s="43">
        <v>1253</v>
      </c>
      <c r="B77" s="41" t="s">
        <v>179</v>
      </c>
      <c r="C77" s="234">
        <v>0</v>
      </c>
      <c r="D77" s="234">
        <v>0</v>
      </c>
      <c r="E77" s="234">
        <v>0</v>
      </c>
    </row>
    <row r="78" spans="1:10" x14ac:dyDescent="0.2">
      <c r="A78" s="43">
        <v>1254</v>
      </c>
      <c r="B78" s="41" t="s">
        <v>180</v>
      </c>
      <c r="C78" s="234">
        <v>0</v>
      </c>
      <c r="D78" s="234">
        <v>0</v>
      </c>
      <c r="E78" s="234">
        <v>0</v>
      </c>
    </row>
    <row r="79" spans="1:10" x14ac:dyDescent="0.2">
      <c r="A79" s="43">
        <v>1259</v>
      </c>
      <c r="B79" s="41" t="s">
        <v>181</v>
      </c>
      <c r="C79" s="234">
        <v>0</v>
      </c>
      <c r="D79" s="234">
        <v>0</v>
      </c>
      <c r="E79" s="234">
        <v>0</v>
      </c>
    </row>
    <row r="80" spans="1:10" x14ac:dyDescent="0.2">
      <c r="A80" s="43">
        <v>1270</v>
      </c>
      <c r="B80" s="41" t="s">
        <v>182</v>
      </c>
      <c r="C80" s="234">
        <v>0</v>
      </c>
      <c r="D80" s="234">
        <v>0</v>
      </c>
      <c r="E80" s="234">
        <v>0</v>
      </c>
    </row>
    <row r="81" spans="1:8" x14ac:dyDescent="0.2">
      <c r="A81" s="43">
        <v>1271</v>
      </c>
      <c r="B81" s="41" t="s">
        <v>183</v>
      </c>
      <c r="C81" s="234">
        <v>0</v>
      </c>
      <c r="D81" s="234">
        <v>0</v>
      </c>
      <c r="E81" s="234">
        <v>0</v>
      </c>
    </row>
    <row r="82" spans="1:8" x14ac:dyDescent="0.2">
      <c r="A82" s="43">
        <v>1272</v>
      </c>
      <c r="B82" s="41" t="s">
        <v>184</v>
      </c>
      <c r="C82" s="234">
        <v>0</v>
      </c>
      <c r="D82" s="234">
        <v>0</v>
      </c>
      <c r="E82" s="234">
        <v>0</v>
      </c>
    </row>
    <row r="83" spans="1:8" x14ac:dyDescent="0.2">
      <c r="A83" s="43">
        <v>1273</v>
      </c>
      <c r="B83" s="41" t="s">
        <v>185</v>
      </c>
      <c r="C83" s="234">
        <v>0</v>
      </c>
      <c r="D83" s="234">
        <v>0</v>
      </c>
      <c r="E83" s="234">
        <v>0</v>
      </c>
    </row>
    <row r="84" spans="1:8" x14ac:dyDescent="0.2">
      <c r="A84" s="43">
        <v>1274</v>
      </c>
      <c r="B84" s="41" t="s">
        <v>186</v>
      </c>
      <c r="C84" s="234">
        <v>0</v>
      </c>
      <c r="D84" s="234">
        <v>0</v>
      </c>
      <c r="E84" s="234">
        <v>0</v>
      </c>
    </row>
    <row r="85" spans="1:8" x14ac:dyDescent="0.2">
      <c r="A85" s="43">
        <v>1275</v>
      </c>
      <c r="B85" s="41" t="s">
        <v>187</v>
      </c>
      <c r="C85" s="234">
        <v>0</v>
      </c>
      <c r="D85" s="234">
        <v>0</v>
      </c>
      <c r="E85" s="234">
        <v>0</v>
      </c>
    </row>
    <row r="86" spans="1:8" x14ac:dyDescent="0.2">
      <c r="A86" s="43">
        <v>1279</v>
      </c>
      <c r="B86" s="41" t="s">
        <v>188</v>
      </c>
      <c r="C86" s="234">
        <v>0</v>
      </c>
      <c r="D86" s="234">
        <v>0</v>
      </c>
      <c r="E86" s="234">
        <v>0</v>
      </c>
    </row>
    <row r="88" spans="1:8" x14ac:dyDescent="0.2">
      <c r="A88" s="40" t="s">
        <v>189</v>
      </c>
      <c r="B88" s="40"/>
      <c r="C88" s="40"/>
      <c r="D88" s="40"/>
      <c r="E88" s="40"/>
      <c r="F88" s="40"/>
      <c r="G88" s="40"/>
      <c r="H88" s="40"/>
    </row>
    <row r="89" spans="1:8" x14ac:dyDescent="0.2">
      <c r="A89" s="42" t="s">
        <v>103</v>
      </c>
      <c r="B89" s="42" t="s">
        <v>104</v>
      </c>
      <c r="C89" s="42" t="s">
        <v>105</v>
      </c>
      <c r="D89" s="42" t="s">
        <v>190</v>
      </c>
      <c r="E89" s="42"/>
      <c r="F89" s="42"/>
      <c r="G89" s="42"/>
      <c r="H89" s="42"/>
    </row>
    <row r="90" spans="1:8" x14ac:dyDescent="0.2">
      <c r="A90" s="43">
        <v>1160</v>
      </c>
      <c r="B90" s="41" t="s">
        <v>191</v>
      </c>
      <c r="C90" s="165">
        <v>0</v>
      </c>
    </row>
    <row r="91" spans="1:8" x14ac:dyDescent="0.2">
      <c r="A91" s="43">
        <v>1161</v>
      </c>
      <c r="B91" s="41" t="s">
        <v>192</v>
      </c>
      <c r="C91" s="165">
        <v>0</v>
      </c>
    </row>
    <row r="92" spans="1:8" x14ac:dyDescent="0.2">
      <c r="A92" s="43">
        <v>1162</v>
      </c>
      <c r="B92" s="41" t="s">
        <v>193</v>
      </c>
      <c r="C92" s="165">
        <v>0</v>
      </c>
    </row>
    <row r="94" spans="1:8" x14ac:dyDescent="0.2">
      <c r="A94" s="40" t="s">
        <v>194</v>
      </c>
      <c r="B94" s="40"/>
      <c r="C94" s="40"/>
      <c r="D94" s="40"/>
      <c r="E94" s="40"/>
      <c r="F94" s="40"/>
      <c r="G94" s="40"/>
      <c r="H94" s="40"/>
    </row>
    <row r="95" spans="1:8" x14ac:dyDescent="0.2">
      <c r="A95" s="42" t="s">
        <v>103</v>
      </c>
      <c r="B95" s="42" t="s">
        <v>104</v>
      </c>
      <c r="C95" s="42" t="s">
        <v>105</v>
      </c>
      <c r="D95" s="42" t="s">
        <v>120</v>
      </c>
      <c r="E95" s="42"/>
      <c r="F95" s="42"/>
      <c r="G95" s="42"/>
      <c r="H95" s="42"/>
    </row>
    <row r="96" spans="1:8" x14ac:dyDescent="0.2">
      <c r="A96" s="43">
        <v>1290</v>
      </c>
      <c r="B96" s="41" t="s">
        <v>195</v>
      </c>
      <c r="C96" s="165">
        <v>0</v>
      </c>
    </row>
    <row r="97" spans="1:8" x14ac:dyDescent="0.2">
      <c r="A97" s="43">
        <v>1291</v>
      </c>
      <c r="B97" s="41" t="s">
        <v>196</v>
      </c>
      <c r="C97" s="165">
        <v>0</v>
      </c>
    </row>
    <row r="98" spans="1:8" x14ac:dyDescent="0.2">
      <c r="A98" s="43">
        <v>1292</v>
      </c>
      <c r="B98" s="41" t="s">
        <v>197</v>
      </c>
      <c r="C98" s="165">
        <v>0</v>
      </c>
    </row>
    <row r="99" spans="1:8" x14ac:dyDescent="0.2">
      <c r="A99" s="43">
        <v>1293</v>
      </c>
      <c r="B99" s="41" t="s">
        <v>198</v>
      </c>
      <c r="C99" s="165">
        <v>0</v>
      </c>
    </row>
    <row r="101" spans="1:8" x14ac:dyDescent="0.2">
      <c r="A101" s="40" t="s">
        <v>199</v>
      </c>
      <c r="B101" s="40"/>
      <c r="C101" s="40"/>
      <c r="D101" s="40"/>
      <c r="E101" s="40"/>
      <c r="F101" s="40"/>
      <c r="G101" s="40"/>
      <c r="H101" s="40"/>
    </row>
    <row r="102" spans="1:8" x14ac:dyDescent="0.2">
      <c r="A102" s="42" t="s">
        <v>103</v>
      </c>
      <c r="B102" s="42" t="s">
        <v>104</v>
      </c>
      <c r="C102" s="42" t="s">
        <v>105</v>
      </c>
      <c r="D102" s="42" t="s">
        <v>116</v>
      </c>
      <c r="E102" s="42" t="s">
        <v>117</v>
      </c>
      <c r="F102" s="42" t="s">
        <v>118</v>
      </c>
      <c r="G102" s="42" t="s">
        <v>200</v>
      </c>
      <c r="H102" s="42" t="s">
        <v>201</v>
      </c>
    </row>
    <row r="103" spans="1:8" x14ac:dyDescent="0.2">
      <c r="A103" s="43">
        <v>2110</v>
      </c>
      <c r="B103" s="41" t="s">
        <v>202</v>
      </c>
      <c r="C103" s="234">
        <f>SUM(C104:C116)</f>
        <v>3397699.77</v>
      </c>
      <c r="D103" s="234">
        <v>0</v>
      </c>
      <c r="E103" s="234">
        <v>0</v>
      </c>
      <c r="F103" s="234">
        <v>0</v>
      </c>
      <c r="G103" s="234">
        <v>0</v>
      </c>
      <c r="H103" s="234" t="s">
        <v>636</v>
      </c>
    </row>
    <row r="104" spans="1:8" x14ac:dyDescent="0.2">
      <c r="A104" s="43">
        <v>2111</v>
      </c>
      <c r="B104" s="41" t="s">
        <v>203</v>
      </c>
      <c r="C104" s="234">
        <v>0</v>
      </c>
      <c r="D104" s="234">
        <v>0</v>
      </c>
      <c r="E104" s="234">
        <v>0</v>
      </c>
      <c r="F104" s="234">
        <v>0</v>
      </c>
      <c r="G104" s="234">
        <v>0</v>
      </c>
      <c r="H104" s="234"/>
    </row>
    <row r="105" spans="1:8" x14ac:dyDescent="0.2">
      <c r="A105" s="43">
        <v>2112</v>
      </c>
      <c r="B105" s="41" t="s">
        <v>204</v>
      </c>
      <c r="C105" s="234">
        <v>2020585.09</v>
      </c>
      <c r="D105" s="234">
        <v>0</v>
      </c>
      <c r="E105" s="234">
        <v>0</v>
      </c>
      <c r="F105" s="234">
        <v>0</v>
      </c>
      <c r="G105" s="234">
        <v>0</v>
      </c>
      <c r="H105" s="234"/>
    </row>
    <row r="106" spans="1:8" x14ac:dyDescent="0.2">
      <c r="A106" s="43">
        <v>2113</v>
      </c>
      <c r="B106" s="41" t="s">
        <v>205</v>
      </c>
      <c r="C106" s="234">
        <v>0</v>
      </c>
      <c r="D106" s="234">
        <v>0</v>
      </c>
      <c r="E106" s="234">
        <v>0</v>
      </c>
      <c r="F106" s="234">
        <v>0</v>
      </c>
      <c r="G106" s="234">
        <v>0</v>
      </c>
      <c r="H106" s="234"/>
    </row>
    <row r="107" spans="1:8" x14ac:dyDescent="0.2">
      <c r="A107" s="43">
        <v>2114</v>
      </c>
      <c r="B107" s="41" t="s">
        <v>206</v>
      </c>
      <c r="C107" s="234">
        <v>0</v>
      </c>
      <c r="D107" s="234">
        <v>0</v>
      </c>
      <c r="E107" s="234">
        <v>0</v>
      </c>
      <c r="F107" s="234">
        <v>0</v>
      </c>
      <c r="G107" s="234">
        <v>0</v>
      </c>
      <c r="H107" s="234"/>
    </row>
    <row r="108" spans="1:8" x14ac:dyDescent="0.2">
      <c r="A108" s="43">
        <v>2115</v>
      </c>
      <c r="B108" s="41" t="s">
        <v>207</v>
      </c>
      <c r="C108" s="234">
        <v>0</v>
      </c>
      <c r="D108" s="234">
        <v>0</v>
      </c>
      <c r="E108" s="234">
        <v>0</v>
      </c>
      <c r="F108" s="234">
        <v>0</v>
      </c>
      <c r="G108" s="234">
        <v>0</v>
      </c>
      <c r="H108" s="234"/>
    </row>
    <row r="109" spans="1:8" x14ac:dyDescent="0.2">
      <c r="A109" s="43">
        <v>2116</v>
      </c>
      <c r="B109" s="41" t="s">
        <v>208</v>
      </c>
      <c r="C109" s="234">
        <v>0</v>
      </c>
      <c r="D109" s="234">
        <v>0</v>
      </c>
      <c r="E109" s="234">
        <v>0</v>
      </c>
      <c r="F109" s="234">
        <v>0</v>
      </c>
      <c r="G109" s="234">
        <v>0</v>
      </c>
      <c r="H109" s="234"/>
    </row>
    <row r="110" spans="1:8" x14ac:dyDescent="0.2">
      <c r="A110" s="43">
        <v>2117</v>
      </c>
      <c r="B110" s="41" t="s">
        <v>209</v>
      </c>
      <c r="C110" s="234">
        <v>1377114.68</v>
      </c>
      <c r="D110" s="234">
        <v>0</v>
      </c>
      <c r="E110" s="234">
        <v>0</v>
      </c>
      <c r="F110" s="234">
        <v>0</v>
      </c>
      <c r="G110" s="234">
        <v>0</v>
      </c>
      <c r="H110" s="234"/>
    </row>
    <row r="111" spans="1:8" x14ac:dyDescent="0.2">
      <c r="A111" s="43">
        <v>2118</v>
      </c>
      <c r="B111" s="41" t="s">
        <v>210</v>
      </c>
      <c r="C111" s="234">
        <v>0</v>
      </c>
      <c r="D111" s="234">
        <v>0</v>
      </c>
      <c r="E111" s="234">
        <v>0</v>
      </c>
      <c r="F111" s="234">
        <v>0</v>
      </c>
      <c r="G111" s="234">
        <v>0</v>
      </c>
      <c r="H111" s="234"/>
    </row>
    <row r="112" spans="1:8" x14ac:dyDescent="0.2">
      <c r="A112" s="43">
        <v>2119</v>
      </c>
      <c r="B112" s="41" t="s">
        <v>211</v>
      </c>
      <c r="C112" s="234">
        <v>0</v>
      </c>
      <c r="D112" s="234">
        <v>0</v>
      </c>
      <c r="E112" s="234">
        <v>0</v>
      </c>
      <c r="F112" s="234">
        <v>0</v>
      </c>
      <c r="G112" s="234">
        <v>0</v>
      </c>
      <c r="H112" s="234"/>
    </row>
    <row r="113" spans="1:8" x14ac:dyDescent="0.2">
      <c r="A113" s="43">
        <v>2120</v>
      </c>
      <c r="B113" s="41" t="s">
        <v>212</v>
      </c>
      <c r="C113" s="234">
        <v>0</v>
      </c>
      <c r="D113" s="234">
        <v>0</v>
      </c>
      <c r="E113" s="234">
        <v>0</v>
      </c>
      <c r="F113" s="234">
        <v>0</v>
      </c>
      <c r="G113" s="234">
        <v>0</v>
      </c>
      <c r="H113" s="234"/>
    </row>
    <row r="114" spans="1:8" x14ac:dyDescent="0.2">
      <c r="A114" s="43">
        <v>2121</v>
      </c>
      <c r="B114" s="41" t="s">
        <v>213</v>
      </c>
      <c r="C114" s="234">
        <v>0</v>
      </c>
      <c r="D114" s="234">
        <v>0</v>
      </c>
      <c r="E114" s="234">
        <v>0</v>
      </c>
      <c r="F114" s="234">
        <v>0</v>
      </c>
      <c r="G114" s="234">
        <v>0</v>
      </c>
      <c r="H114" s="234"/>
    </row>
    <row r="115" spans="1:8" x14ac:dyDescent="0.2">
      <c r="A115" s="43">
        <v>2122</v>
      </c>
      <c r="B115" s="41" t="s">
        <v>214</v>
      </c>
      <c r="C115" s="234">
        <v>0</v>
      </c>
      <c r="D115" s="234">
        <v>0</v>
      </c>
      <c r="E115" s="234">
        <v>0</v>
      </c>
      <c r="F115" s="234">
        <v>0</v>
      </c>
      <c r="G115" s="234">
        <v>0</v>
      </c>
      <c r="H115" s="234"/>
    </row>
    <row r="116" spans="1:8" x14ac:dyDescent="0.2">
      <c r="A116" s="43">
        <v>2129</v>
      </c>
      <c r="B116" s="41" t="s">
        <v>215</v>
      </c>
      <c r="C116" s="234">
        <v>0</v>
      </c>
      <c r="D116" s="234">
        <v>0</v>
      </c>
      <c r="E116" s="234">
        <v>0</v>
      </c>
      <c r="F116" s="234">
        <v>0</v>
      </c>
      <c r="G116" s="234">
        <v>0</v>
      </c>
      <c r="H116" s="234"/>
    </row>
    <row r="118" spans="1:8" x14ac:dyDescent="0.2">
      <c r="A118" s="40" t="s">
        <v>216</v>
      </c>
      <c r="B118" s="40"/>
      <c r="C118" s="40"/>
      <c r="D118" s="40"/>
      <c r="E118" s="40"/>
      <c r="F118" s="40"/>
      <c r="G118" s="40"/>
      <c r="H118" s="40"/>
    </row>
    <row r="119" spans="1:8" x14ac:dyDescent="0.2">
      <c r="A119" s="42" t="s">
        <v>103</v>
      </c>
      <c r="B119" s="42" t="s">
        <v>104</v>
      </c>
      <c r="C119" s="42" t="s">
        <v>105</v>
      </c>
      <c r="D119" s="42" t="s">
        <v>217</v>
      </c>
      <c r="E119" s="42" t="s">
        <v>120</v>
      </c>
      <c r="F119" s="42"/>
      <c r="G119" s="42"/>
      <c r="H119" s="42"/>
    </row>
    <row r="120" spans="1:8" x14ac:dyDescent="0.2">
      <c r="A120" s="43">
        <v>2160</v>
      </c>
      <c r="B120" s="41" t="s">
        <v>218</v>
      </c>
      <c r="C120" s="165">
        <v>0</v>
      </c>
    </row>
    <row r="121" spans="1:8" x14ac:dyDescent="0.2">
      <c r="A121" s="43">
        <v>2161</v>
      </c>
      <c r="B121" s="41" t="s">
        <v>219</v>
      </c>
      <c r="C121" s="165">
        <v>0</v>
      </c>
    </row>
    <row r="122" spans="1:8" x14ac:dyDescent="0.2">
      <c r="A122" s="43">
        <v>2162</v>
      </c>
      <c r="B122" s="41" t="s">
        <v>220</v>
      </c>
      <c r="C122" s="165">
        <v>0</v>
      </c>
    </row>
    <row r="123" spans="1:8" x14ac:dyDescent="0.2">
      <c r="A123" s="43">
        <v>2163</v>
      </c>
      <c r="B123" s="41" t="s">
        <v>221</v>
      </c>
      <c r="C123" s="165">
        <v>0</v>
      </c>
    </row>
    <row r="124" spans="1:8" x14ac:dyDescent="0.2">
      <c r="A124" s="43">
        <v>2164</v>
      </c>
      <c r="B124" s="41" t="s">
        <v>222</v>
      </c>
      <c r="C124" s="165">
        <v>0</v>
      </c>
    </row>
    <row r="125" spans="1:8" x14ac:dyDescent="0.2">
      <c r="A125" s="43">
        <v>2165</v>
      </c>
      <c r="B125" s="41" t="s">
        <v>223</v>
      </c>
      <c r="C125" s="165">
        <v>0</v>
      </c>
    </row>
    <row r="126" spans="1:8" x14ac:dyDescent="0.2">
      <c r="A126" s="43">
        <v>2166</v>
      </c>
      <c r="B126" s="41" t="s">
        <v>224</v>
      </c>
      <c r="C126" s="165">
        <v>0</v>
      </c>
    </row>
    <row r="127" spans="1:8" x14ac:dyDescent="0.2">
      <c r="A127" s="43">
        <v>2250</v>
      </c>
      <c r="B127" s="41" t="s">
        <v>225</v>
      </c>
      <c r="C127" s="165">
        <v>0</v>
      </c>
    </row>
    <row r="128" spans="1:8" x14ac:dyDescent="0.2">
      <c r="A128" s="43">
        <v>2251</v>
      </c>
      <c r="B128" s="41" t="s">
        <v>226</v>
      </c>
      <c r="C128" s="165">
        <v>0</v>
      </c>
    </row>
    <row r="129" spans="1:8" x14ac:dyDescent="0.2">
      <c r="A129" s="43">
        <v>2252</v>
      </c>
      <c r="B129" s="41" t="s">
        <v>227</v>
      </c>
      <c r="C129" s="165">
        <v>0</v>
      </c>
    </row>
    <row r="130" spans="1:8" x14ac:dyDescent="0.2">
      <c r="A130" s="43">
        <v>2253</v>
      </c>
      <c r="B130" s="41" t="s">
        <v>228</v>
      </c>
      <c r="C130" s="165">
        <v>0</v>
      </c>
    </row>
    <row r="131" spans="1:8" x14ac:dyDescent="0.2">
      <c r="A131" s="43">
        <v>2254</v>
      </c>
      <c r="B131" s="41" t="s">
        <v>229</v>
      </c>
      <c r="C131" s="165">
        <v>0</v>
      </c>
    </row>
    <row r="132" spans="1:8" x14ac:dyDescent="0.2">
      <c r="A132" s="43">
        <v>2255</v>
      </c>
      <c r="B132" s="41" t="s">
        <v>230</v>
      </c>
      <c r="C132" s="165">
        <v>0</v>
      </c>
    </row>
    <row r="133" spans="1:8" x14ac:dyDescent="0.2">
      <c r="A133" s="43">
        <v>2256</v>
      </c>
      <c r="B133" s="41" t="s">
        <v>231</v>
      </c>
      <c r="C133" s="165">
        <v>0</v>
      </c>
    </row>
    <row r="135" spans="1:8" x14ac:dyDescent="0.2">
      <c r="A135" s="40" t="s">
        <v>232</v>
      </c>
      <c r="B135" s="40"/>
      <c r="C135" s="40"/>
      <c r="D135" s="40"/>
      <c r="E135" s="40"/>
      <c r="F135" s="40"/>
      <c r="G135" s="40"/>
      <c r="H135" s="40"/>
    </row>
    <row r="136" spans="1:8" x14ac:dyDescent="0.2">
      <c r="A136" s="47" t="s">
        <v>103</v>
      </c>
      <c r="B136" s="47" t="s">
        <v>104</v>
      </c>
      <c r="C136" s="47" t="s">
        <v>105</v>
      </c>
      <c r="D136" s="47" t="s">
        <v>217</v>
      </c>
      <c r="E136" s="47" t="s">
        <v>120</v>
      </c>
      <c r="F136" s="47"/>
      <c r="G136" s="47"/>
      <c r="H136" s="47"/>
    </row>
    <row r="137" spans="1:8" x14ac:dyDescent="0.2">
      <c r="A137" s="43">
        <v>2159</v>
      </c>
      <c r="B137" s="41" t="s">
        <v>233</v>
      </c>
      <c r="C137" s="165">
        <v>0</v>
      </c>
    </row>
    <row r="138" spans="1:8" x14ac:dyDescent="0.2">
      <c r="A138" s="43">
        <v>2199</v>
      </c>
      <c r="B138" s="41" t="s">
        <v>234</v>
      </c>
      <c r="C138" s="165">
        <v>0</v>
      </c>
    </row>
    <row r="139" spans="1:8" x14ac:dyDescent="0.2">
      <c r="A139" s="43">
        <v>2240</v>
      </c>
      <c r="B139" s="41" t="s">
        <v>235</v>
      </c>
      <c r="C139" s="165">
        <v>0</v>
      </c>
    </row>
    <row r="140" spans="1:8" x14ac:dyDescent="0.2">
      <c r="A140" s="43">
        <v>2241</v>
      </c>
      <c r="B140" s="41" t="s">
        <v>236</v>
      </c>
      <c r="C140" s="165">
        <v>0</v>
      </c>
    </row>
    <row r="141" spans="1:8" x14ac:dyDescent="0.2">
      <c r="A141" s="43">
        <v>2242</v>
      </c>
      <c r="B141" s="41" t="s">
        <v>237</v>
      </c>
      <c r="C141" s="165">
        <v>0</v>
      </c>
    </row>
    <row r="142" spans="1:8" x14ac:dyDescent="0.2">
      <c r="A142" s="43">
        <v>2249</v>
      </c>
      <c r="B142" s="41" t="s">
        <v>238</v>
      </c>
      <c r="C142" s="165">
        <v>0</v>
      </c>
    </row>
    <row r="144" spans="1:8" x14ac:dyDescent="0.2">
      <c r="B144" s="41"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74803149606299213" bottom="0.74803149606299213" header="0.31496062992125984" footer="0.31496062992125984"/>
  <pageSetup scale="46" fitToHeight="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3"/>
  <sheetViews>
    <sheetView showGridLines="0" zoomScale="112" zoomScaleNormal="112" zoomScaleSheetLayoutView="100" workbookViewId="0">
      <selection activeCell="B24" sqref="B24"/>
    </sheetView>
  </sheetViews>
  <sheetFormatPr baseColWidth="10" defaultColWidth="9.140625" defaultRowHeight="11.25" x14ac:dyDescent="0.2"/>
  <cols>
    <col min="1" max="1" width="10" style="41" customWidth="1"/>
    <col min="2" max="2" width="72.85546875" style="41" bestFit="1" customWidth="1"/>
    <col min="3" max="3" width="15.7109375" style="41" customWidth="1"/>
    <col min="4" max="5" width="19.7109375" style="41" customWidth="1"/>
    <col min="6" max="16384" width="9.140625" style="41"/>
  </cols>
  <sheetData>
    <row r="1" spans="1:5" s="57" customFormat="1" ht="18.95" customHeight="1" x14ac:dyDescent="0.25">
      <c r="A1" s="354" t="s">
        <v>68</v>
      </c>
      <c r="B1" s="354"/>
      <c r="C1" s="354"/>
      <c r="D1" s="36" t="s">
        <v>97</v>
      </c>
      <c r="E1" s="37">
        <v>2021</v>
      </c>
    </row>
    <row r="2" spans="1:5" s="38" customFormat="1" ht="18.95" customHeight="1" x14ac:dyDescent="0.25">
      <c r="A2" s="354" t="s">
        <v>437</v>
      </c>
      <c r="B2" s="354"/>
      <c r="C2" s="354"/>
      <c r="D2" s="36" t="s">
        <v>99</v>
      </c>
      <c r="E2" s="37" t="s">
        <v>603</v>
      </c>
    </row>
    <row r="3" spans="1:5" s="38" customFormat="1" ht="18.95" customHeight="1" x14ac:dyDescent="0.25">
      <c r="A3" s="354" t="s">
        <v>641</v>
      </c>
      <c r="B3" s="354"/>
      <c r="C3" s="354"/>
      <c r="D3" s="36" t="s">
        <v>100</v>
      </c>
      <c r="E3" s="37">
        <v>4</v>
      </c>
    </row>
    <row r="4" spans="1:5" x14ac:dyDescent="0.2">
      <c r="A4" s="39" t="s">
        <v>101</v>
      </c>
      <c r="B4" s="40"/>
      <c r="C4" s="40"/>
      <c r="D4" s="40"/>
      <c r="E4" s="40"/>
    </row>
    <row r="6" spans="1:5" x14ac:dyDescent="0.2">
      <c r="A6" s="53" t="s">
        <v>436</v>
      </c>
      <c r="B6" s="53"/>
      <c r="C6" s="53"/>
      <c r="D6" s="53"/>
      <c r="E6" s="53"/>
    </row>
    <row r="7" spans="1:5" x14ac:dyDescent="0.2">
      <c r="A7" s="52" t="s">
        <v>103</v>
      </c>
      <c r="B7" s="52" t="s">
        <v>104</v>
      </c>
      <c r="C7" s="52" t="s">
        <v>105</v>
      </c>
      <c r="D7" s="52" t="s">
        <v>388</v>
      </c>
      <c r="E7" s="52"/>
    </row>
    <row r="8" spans="1:5" x14ac:dyDescent="0.2">
      <c r="A8" s="55">
        <v>4100</v>
      </c>
      <c r="B8" s="48" t="s">
        <v>435</v>
      </c>
      <c r="C8" s="277">
        <f>+C46</f>
        <v>51018538.420000002</v>
      </c>
      <c r="D8" s="48"/>
      <c r="E8" s="54"/>
    </row>
    <row r="9" spans="1:5" x14ac:dyDescent="0.2">
      <c r="A9" s="55">
        <v>4110</v>
      </c>
      <c r="B9" s="48" t="s">
        <v>434</v>
      </c>
      <c r="C9" s="277">
        <v>0</v>
      </c>
      <c r="D9" s="48"/>
      <c r="E9" s="54"/>
    </row>
    <row r="10" spans="1:5" x14ac:dyDescent="0.2">
      <c r="A10" s="55">
        <v>4111</v>
      </c>
      <c r="B10" s="48" t="s">
        <v>433</v>
      </c>
      <c r="C10" s="277">
        <v>0</v>
      </c>
      <c r="D10" s="48"/>
      <c r="E10" s="54"/>
    </row>
    <row r="11" spans="1:5" x14ac:dyDescent="0.2">
      <c r="A11" s="55">
        <v>4112</v>
      </c>
      <c r="B11" s="48" t="s">
        <v>432</v>
      </c>
      <c r="C11" s="277">
        <v>0</v>
      </c>
      <c r="D11" s="48"/>
      <c r="E11" s="54"/>
    </row>
    <row r="12" spans="1:5" x14ac:dyDescent="0.2">
      <c r="A12" s="55">
        <v>4113</v>
      </c>
      <c r="B12" s="48" t="s">
        <v>431</v>
      </c>
      <c r="C12" s="277">
        <v>0</v>
      </c>
      <c r="D12" s="48"/>
      <c r="E12" s="54"/>
    </row>
    <row r="13" spans="1:5" x14ac:dyDescent="0.2">
      <c r="A13" s="55">
        <v>4114</v>
      </c>
      <c r="B13" s="48" t="s">
        <v>430</v>
      </c>
      <c r="C13" s="277">
        <v>0</v>
      </c>
      <c r="D13" s="48"/>
      <c r="E13" s="54"/>
    </row>
    <row r="14" spans="1:5" x14ac:dyDescent="0.2">
      <c r="A14" s="55">
        <v>4115</v>
      </c>
      <c r="B14" s="48" t="s">
        <v>429</v>
      </c>
      <c r="C14" s="277">
        <v>0</v>
      </c>
      <c r="D14" s="48"/>
      <c r="E14" s="54"/>
    </row>
    <row r="15" spans="1:5" x14ac:dyDescent="0.2">
      <c r="A15" s="55">
        <v>4116</v>
      </c>
      <c r="B15" s="48" t="s">
        <v>428</v>
      </c>
      <c r="C15" s="277">
        <v>0</v>
      </c>
      <c r="D15" s="48"/>
      <c r="E15" s="54"/>
    </row>
    <row r="16" spans="1:5" x14ac:dyDescent="0.2">
      <c r="A16" s="55">
        <v>4117</v>
      </c>
      <c r="B16" s="48" t="s">
        <v>427</v>
      </c>
      <c r="C16" s="277">
        <v>0</v>
      </c>
      <c r="D16" s="48"/>
      <c r="E16" s="54"/>
    </row>
    <row r="17" spans="1:5" ht="22.5" x14ac:dyDescent="0.2">
      <c r="A17" s="55">
        <v>4118</v>
      </c>
      <c r="B17" s="56" t="s">
        <v>426</v>
      </c>
      <c r="C17" s="277">
        <v>0</v>
      </c>
      <c r="D17" s="48"/>
      <c r="E17" s="54"/>
    </row>
    <row r="18" spans="1:5" x14ac:dyDescent="0.2">
      <c r="A18" s="55">
        <v>4119</v>
      </c>
      <c r="B18" s="48" t="s">
        <v>425</v>
      </c>
      <c r="C18" s="277">
        <v>0</v>
      </c>
      <c r="D18" s="48"/>
      <c r="E18" s="54"/>
    </row>
    <row r="19" spans="1:5" x14ac:dyDescent="0.2">
      <c r="A19" s="55">
        <v>4120</v>
      </c>
      <c r="B19" s="48" t="s">
        <v>424</v>
      </c>
      <c r="C19" s="277">
        <v>0</v>
      </c>
      <c r="D19" s="48"/>
      <c r="E19" s="54"/>
    </row>
    <row r="20" spans="1:5" x14ac:dyDescent="0.2">
      <c r="A20" s="55">
        <v>4121</v>
      </c>
      <c r="B20" s="48" t="s">
        <v>423</v>
      </c>
      <c r="C20" s="277">
        <v>0</v>
      </c>
      <c r="D20" s="48"/>
      <c r="E20" s="54"/>
    </row>
    <row r="21" spans="1:5" x14ac:dyDescent="0.2">
      <c r="A21" s="55">
        <v>4122</v>
      </c>
      <c r="B21" s="48" t="s">
        <v>422</v>
      </c>
      <c r="C21" s="277">
        <v>0</v>
      </c>
      <c r="D21" s="48"/>
      <c r="E21" s="54"/>
    </row>
    <row r="22" spans="1:5" x14ac:dyDescent="0.2">
      <c r="A22" s="55">
        <v>4123</v>
      </c>
      <c r="B22" s="48" t="s">
        <v>421</v>
      </c>
      <c r="C22" s="277">
        <v>0</v>
      </c>
      <c r="D22" s="48"/>
      <c r="E22" s="54"/>
    </row>
    <row r="23" spans="1:5" x14ac:dyDescent="0.2">
      <c r="A23" s="55">
        <v>4124</v>
      </c>
      <c r="B23" s="48" t="s">
        <v>420</v>
      </c>
      <c r="C23" s="277">
        <v>0</v>
      </c>
      <c r="D23" s="48"/>
      <c r="E23" s="54"/>
    </row>
    <row r="24" spans="1:5" x14ac:dyDescent="0.2">
      <c r="A24" s="55">
        <v>4129</v>
      </c>
      <c r="B24" s="48" t="s">
        <v>419</v>
      </c>
      <c r="C24" s="277">
        <v>0</v>
      </c>
      <c r="D24" s="48"/>
      <c r="E24" s="54"/>
    </row>
    <row r="25" spans="1:5" x14ac:dyDescent="0.2">
      <c r="A25" s="55">
        <v>4130</v>
      </c>
      <c r="B25" s="48" t="s">
        <v>418</v>
      </c>
      <c r="C25" s="277">
        <v>0</v>
      </c>
      <c r="D25" s="48"/>
      <c r="E25" s="54"/>
    </row>
    <row r="26" spans="1:5" x14ac:dyDescent="0.2">
      <c r="A26" s="55">
        <v>4131</v>
      </c>
      <c r="B26" s="48" t="s">
        <v>417</v>
      </c>
      <c r="C26" s="277">
        <v>0</v>
      </c>
      <c r="D26" s="48"/>
      <c r="E26" s="54"/>
    </row>
    <row r="27" spans="1:5" ht="22.5" x14ac:dyDescent="0.2">
      <c r="A27" s="55">
        <v>4132</v>
      </c>
      <c r="B27" s="56" t="s">
        <v>416</v>
      </c>
      <c r="C27" s="277">
        <v>0</v>
      </c>
      <c r="D27" s="48"/>
      <c r="E27" s="54"/>
    </row>
    <row r="28" spans="1:5" x14ac:dyDescent="0.2">
      <c r="A28" s="55">
        <v>4140</v>
      </c>
      <c r="B28" s="48" t="s">
        <v>415</v>
      </c>
      <c r="C28" s="277">
        <v>0</v>
      </c>
      <c r="D28" s="48"/>
      <c r="E28" s="54"/>
    </row>
    <row r="29" spans="1:5" x14ac:dyDescent="0.2">
      <c r="A29" s="55">
        <v>4141</v>
      </c>
      <c r="B29" s="48" t="s">
        <v>414</v>
      </c>
      <c r="C29" s="277">
        <v>0</v>
      </c>
      <c r="D29" s="48"/>
      <c r="E29" s="54"/>
    </row>
    <row r="30" spans="1:5" x14ac:dyDescent="0.2">
      <c r="A30" s="55">
        <v>4143</v>
      </c>
      <c r="B30" s="48" t="s">
        <v>413</v>
      </c>
      <c r="C30" s="277">
        <v>0</v>
      </c>
      <c r="D30" s="48"/>
      <c r="E30" s="54"/>
    </row>
    <row r="31" spans="1:5" x14ac:dyDescent="0.2">
      <c r="A31" s="55">
        <v>4144</v>
      </c>
      <c r="B31" s="48" t="s">
        <v>412</v>
      </c>
      <c r="C31" s="277">
        <v>0</v>
      </c>
      <c r="D31" s="48"/>
      <c r="E31" s="54"/>
    </row>
    <row r="32" spans="1:5" ht="22.5" x14ac:dyDescent="0.2">
      <c r="A32" s="55">
        <v>4145</v>
      </c>
      <c r="B32" s="56" t="s">
        <v>411</v>
      </c>
      <c r="C32" s="277">
        <v>0</v>
      </c>
      <c r="D32" s="48"/>
      <c r="E32" s="54"/>
    </row>
    <row r="33" spans="1:5" x14ac:dyDescent="0.2">
      <c r="A33" s="55">
        <v>4149</v>
      </c>
      <c r="B33" s="48" t="s">
        <v>410</v>
      </c>
      <c r="C33" s="277">
        <v>0</v>
      </c>
      <c r="D33" s="48"/>
      <c r="E33" s="54"/>
    </row>
    <row r="34" spans="1:5" x14ac:dyDescent="0.2">
      <c r="A34" s="55">
        <v>4150</v>
      </c>
      <c r="B34" s="48" t="s">
        <v>409</v>
      </c>
      <c r="C34" s="277">
        <v>0</v>
      </c>
      <c r="D34" s="48"/>
      <c r="E34" s="54"/>
    </row>
    <row r="35" spans="1:5" x14ac:dyDescent="0.2">
      <c r="A35" s="55">
        <v>4151</v>
      </c>
      <c r="B35" s="48" t="s">
        <v>409</v>
      </c>
      <c r="C35" s="277">
        <v>0</v>
      </c>
      <c r="D35" s="48"/>
      <c r="E35" s="54"/>
    </row>
    <row r="36" spans="1:5" ht="22.5" x14ac:dyDescent="0.2">
      <c r="A36" s="55">
        <v>4154</v>
      </c>
      <c r="B36" s="56" t="s">
        <v>408</v>
      </c>
      <c r="C36" s="277">
        <v>0</v>
      </c>
      <c r="D36" s="48"/>
      <c r="E36" s="54"/>
    </row>
    <row r="37" spans="1:5" x14ac:dyDescent="0.2">
      <c r="A37" s="55">
        <v>4160</v>
      </c>
      <c r="B37" s="48" t="s">
        <v>407</v>
      </c>
      <c r="C37" s="277">
        <v>0</v>
      </c>
      <c r="D37" s="48"/>
      <c r="E37" s="54"/>
    </row>
    <row r="38" spans="1:5" x14ac:dyDescent="0.2">
      <c r="A38" s="55">
        <v>4161</v>
      </c>
      <c r="B38" s="48" t="s">
        <v>406</v>
      </c>
      <c r="C38" s="277">
        <v>0</v>
      </c>
      <c r="D38" s="48"/>
      <c r="E38" s="54"/>
    </row>
    <row r="39" spans="1:5" x14ac:dyDescent="0.2">
      <c r="A39" s="55">
        <v>4162</v>
      </c>
      <c r="B39" s="48" t="s">
        <v>405</v>
      </c>
      <c r="C39" s="277">
        <v>0</v>
      </c>
      <c r="D39" s="48"/>
      <c r="E39" s="54"/>
    </row>
    <row r="40" spans="1:5" x14ac:dyDescent="0.2">
      <c r="A40" s="55">
        <v>4163</v>
      </c>
      <c r="B40" s="48" t="s">
        <v>404</v>
      </c>
      <c r="C40" s="277">
        <v>0</v>
      </c>
      <c r="D40" s="48"/>
      <c r="E40" s="54"/>
    </row>
    <row r="41" spans="1:5" x14ac:dyDescent="0.2">
      <c r="A41" s="55">
        <v>4164</v>
      </c>
      <c r="B41" s="48" t="s">
        <v>403</v>
      </c>
      <c r="C41" s="277">
        <v>0</v>
      </c>
      <c r="D41" s="48"/>
      <c r="E41" s="54"/>
    </row>
    <row r="42" spans="1:5" x14ac:dyDescent="0.2">
      <c r="A42" s="55">
        <v>4165</v>
      </c>
      <c r="B42" s="48" t="s">
        <v>402</v>
      </c>
      <c r="C42" s="277">
        <v>0</v>
      </c>
      <c r="D42" s="48"/>
      <c r="E42" s="54"/>
    </row>
    <row r="43" spans="1:5" ht="22.5" x14ac:dyDescent="0.2">
      <c r="A43" s="55">
        <v>4166</v>
      </c>
      <c r="B43" s="56" t="s">
        <v>401</v>
      </c>
      <c r="C43" s="277">
        <v>0</v>
      </c>
      <c r="D43" s="48"/>
      <c r="E43" s="54"/>
    </row>
    <row r="44" spans="1:5" x14ac:dyDescent="0.2">
      <c r="A44" s="55">
        <v>4168</v>
      </c>
      <c r="B44" s="48" t="s">
        <v>400</v>
      </c>
      <c r="C44" s="277">
        <v>0</v>
      </c>
      <c r="D44" s="48"/>
      <c r="E44" s="54"/>
    </row>
    <row r="45" spans="1:5" x14ac:dyDescent="0.2">
      <c r="A45" s="55">
        <v>4169</v>
      </c>
      <c r="B45" s="48" t="s">
        <v>399</v>
      </c>
      <c r="C45" s="277">
        <v>0</v>
      </c>
      <c r="D45" s="48"/>
      <c r="E45" s="54"/>
    </row>
    <row r="46" spans="1:5" x14ac:dyDescent="0.2">
      <c r="A46" s="55">
        <v>4170</v>
      </c>
      <c r="B46" s="48" t="s">
        <v>398</v>
      </c>
      <c r="C46" s="277">
        <f>+C49</f>
        <v>51018538.420000002</v>
      </c>
      <c r="D46" s="48"/>
      <c r="E46" s="54"/>
    </row>
    <row r="47" spans="1:5" x14ac:dyDescent="0.2">
      <c r="A47" s="55">
        <v>4171</v>
      </c>
      <c r="B47" s="48" t="s">
        <v>397</v>
      </c>
      <c r="C47" s="277">
        <v>0</v>
      </c>
      <c r="D47" s="48"/>
      <c r="E47" s="54"/>
    </row>
    <row r="48" spans="1:5" x14ac:dyDescent="0.2">
      <c r="A48" s="55">
        <v>4172</v>
      </c>
      <c r="B48" s="48" t="s">
        <v>396</v>
      </c>
      <c r="C48" s="277">
        <v>0</v>
      </c>
      <c r="D48" s="48"/>
      <c r="E48" s="54"/>
    </row>
    <row r="49" spans="1:5" ht="22.5" x14ac:dyDescent="0.2">
      <c r="A49" s="55">
        <v>4173</v>
      </c>
      <c r="B49" s="56" t="s">
        <v>395</v>
      </c>
      <c r="C49" s="277">
        <v>51018538.420000002</v>
      </c>
      <c r="D49" s="48"/>
      <c r="E49" s="54"/>
    </row>
    <row r="50" spans="1:5" ht="22.5" x14ac:dyDescent="0.2">
      <c r="A50" s="55">
        <v>4174</v>
      </c>
      <c r="B50" s="56" t="s">
        <v>394</v>
      </c>
      <c r="C50" s="277">
        <v>0</v>
      </c>
      <c r="D50" s="48"/>
      <c r="E50" s="54"/>
    </row>
    <row r="51" spans="1:5" ht="22.5" x14ac:dyDescent="0.2">
      <c r="A51" s="55">
        <v>4175</v>
      </c>
      <c r="B51" s="56" t="s">
        <v>393</v>
      </c>
      <c r="C51" s="277">
        <v>0</v>
      </c>
      <c r="D51" s="48"/>
      <c r="E51" s="54"/>
    </row>
    <row r="52" spans="1:5" ht="22.5" x14ac:dyDescent="0.2">
      <c r="A52" s="55">
        <v>4176</v>
      </c>
      <c r="B52" s="56" t="s">
        <v>392</v>
      </c>
      <c r="C52" s="277">
        <v>0</v>
      </c>
      <c r="D52" s="48"/>
      <c r="E52" s="54"/>
    </row>
    <row r="53" spans="1:5" ht="22.5" x14ac:dyDescent="0.2">
      <c r="A53" s="55">
        <v>4177</v>
      </c>
      <c r="B53" s="56" t="s">
        <v>391</v>
      </c>
      <c r="C53" s="277">
        <v>0</v>
      </c>
      <c r="D53" s="48"/>
      <c r="E53" s="54"/>
    </row>
    <row r="54" spans="1:5" ht="22.5" x14ac:dyDescent="0.2">
      <c r="A54" s="55">
        <v>4178</v>
      </c>
      <c r="B54" s="56" t="s">
        <v>390</v>
      </c>
      <c r="C54" s="277">
        <v>0</v>
      </c>
      <c r="D54" s="48"/>
      <c r="E54" s="54"/>
    </row>
    <row r="55" spans="1:5" x14ac:dyDescent="0.2">
      <c r="A55" s="55"/>
      <c r="B55" s="56"/>
      <c r="C55" s="50"/>
      <c r="D55" s="48"/>
      <c r="E55" s="54"/>
    </row>
    <row r="56" spans="1:5" x14ac:dyDescent="0.2">
      <c r="A56" s="53" t="s">
        <v>389</v>
      </c>
      <c r="B56" s="53"/>
      <c r="C56" s="53"/>
      <c r="D56" s="53"/>
      <c r="E56" s="53"/>
    </row>
    <row r="57" spans="1:5" x14ac:dyDescent="0.2">
      <c r="A57" s="52" t="s">
        <v>103</v>
      </c>
      <c r="B57" s="52" t="s">
        <v>104</v>
      </c>
      <c r="C57" s="52" t="s">
        <v>105</v>
      </c>
      <c r="D57" s="52" t="s">
        <v>388</v>
      </c>
      <c r="E57" s="52"/>
    </row>
    <row r="58" spans="1:5" ht="33.75" x14ac:dyDescent="0.2">
      <c r="A58" s="55">
        <v>4200</v>
      </c>
      <c r="B58" s="56" t="s">
        <v>387</v>
      </c>
      <c r="C58" s="277">
        <f>+C65</f>
        <v>23968560.419999998</v>
      </c>
      <c r="D58" s="48"/>
      <c r="E58" s="54"/>
    </row>
    <row r="59" spans="1:5" ht="22.5" x14ac:dyDescent="0.2">
      <c r="A59" s="55">
        <v>4210</v>
      </c>
      <c r="B59" s="56" t="s">
        <v>386</v>
      </c>
      <c r="C59" s="277">
        <v>0</v>
      </c>
      <c r="D59" s="48"/>
      <c r="E59" s="54"/>
    </row>
    <row r="60" spans="1:5" x14ac:dyDescent="0.2">
      <c r="A60" s="55">
        <v>4211</v>
      </c>
      <c r="B60" s="48" t="s">
        <v>296</v>
      </c>
      <c r="C60" s="277">
        <v>0</v>
      </c>
      <c r="D60" s="48"/>
      <c r="E60" s="54"/>
    </row>
    <row r="61" spans="1:5" x14ac:dyDescent="0.2">
      <c r="A61" s="55">
        <v>4212</v>
      </c>
      <c r="B61" s="48" t="s">
        <v>293</v>
      </c>
      <c r="C61" s="277">
        <v>0</v>
      </c>
      <c r="D61" s="48"/>
      <c r="E61" s="54"/>
    </row>
    <row r="62" spans="1:5" x14ac:dyDescent="0.2">
      <c r="A62" s="55">
        <v>4213</v>
      </c>
      <c r="B62" s="48" t="s">
        <v>290</v>
      </c>
      <c r="C62" s="277">
        <v>0</v>
      </c>
      <c r="D62" s="48"/>
      <c r="E62" s="54"/>
    </row>
    <row r="63" spans="1:5" x14ac:dyDescent="0.2">
      <c r="A63" s="55">
        <v>4214</v>
      </c>
      <c r="B63" s="48" t="s">
        <v>385</v>
      </c>
      <c r="C63" s="277">
        <v>0</v>
      </c>
      <c r="D63" s="48"/>
      <c r="E63" s="54"/>
    </row>
    <row r="64" spans="1:5" x14ac:dyDescent="0.2">
      <c r="A64" s="55">
        <v>4215</v>
      </c>
      <c r="B64" s="48" t="s">
        <v>384</v>
      </c>
      <c r="C64" s="277">
        <v>0</v>
      </c>
      <c r="D64" s="48"/>
      <c r="E64" s="54"/>
    </row>
    <row r="65" spans="1:5" x14ac:dyDescent="0.2">
      <c r="A65" s="55">
        <v>4220</v>
      </c>
      <c r="B65" s="48" t="s">
        <v>383</v>
      </c>
      <c r="C65" s="277">
        <f>SUM(C66:C70)</f>
        <v>23968560.419999998</v>
      </c>
      <c r="D65" s="48"/>
      <c r="E65" s="54"/>
    </row>
    <row r="66" spans="1:5" x14ac:dyDescent="0.2">
      <c r="A66" s="55">
        <v>4221</v>
      </c>
      <c r="B66" s="48" t="s">
        <v>382</v>
      </c>
      <c r="C66" s="277">
        <v>0</v>
      </c>
      <c r="D66" s="48"/>
      <c r="E66" s="54"/>
    </row>
    <row r="67" spans="1:5" x14ac:dyDescent="0.2">
      <c r="A67" s="55">
        <v>4223</v>
      </c>
      <c r="B67" s="48" t="s">
        <v>323</v>
      </c>
      <c r="C67" s="277">
        <v>23968560.419999998</v>
      </c>
      <c r="D67" s="48"/>
      <c r="E67" s="54"/>
    </row>
    <row r="68" spans="1:5" x14ac:dyDescent="0.2">
      <c r="A68" s="55">
        <v>4224</v>
      </c>
      <c r="B68" s="48" t="s">
        <v>320</v>
      </c>
      <c r="C68" s="277">
        <v>0</v>
      </c>
      <c r="D68" s="48"/>
      <c r="E68" s="54"/>
    </row>
    <row r="69" spans="1:5" x14ac:dyDescent="0.2">
      <c r="A69" s="55">
        <v>4225</v>
      </c>
      <c r="B69" s="48" t="s">
        <v>315</v>
      </c>
      <c r="C69" s="277">
        <v>0</v>
      </c>
      <c r="D69" s="48"/>
      <c r="E69" s="54"/>
    </row>
    <row r="70" spans="1:5" x14ac:dyDescent="0.2">
      <c r="A70" s="55">
        <v>4227</v>
      </c>
      <c r="B70" s="48" t="s">
        <v>381</v>
      </c>
      <c r="C70" s="277">
        <v>0</v>
      </c>
      <c r="D70" s="48"/>
      <c r="E70" s="54"/>
    </row>
    <row r="71" spans="1:5" x14ac:dyDescent="0.2">
      <c r="A71" s="54"/>
      <c r="B71" s="54"/>
      <c r="C71" s="54"/>
      <c r="D71" s="54"/>
      <c r="E71" s="54"/>
    </row>
    <row r="72" spans="1:5" x14ac:dyDescent="0.2">
      <c r="A72" s="53" t="s">
        <v>380</v>
      </c>
      <c r="B72" s="53"/>
      <c r="C72" s="53"/>
      <c r="D72" s="53"/>
      <c r="E72" s="53"/>
    </row>
    <row r="73" spans="1:5" x14ac:dyDescent="0.2">
      <c r="A73" s="52" t="s">
        <v>103</v>
      </c>
      <c r="B73" s="52" t="s">
        <v>104</v>
      </c>
      <c r="C73" s="52" t="s">
        <v>105</v>
      </c>
      <c r="D73" s="52" t="s">
        <v>217</v>
      </c>
      <c r="E73" s="52" t="s">
        <v>120</v>
      </c>
    </row>
    <row r="74" spans="1:5" x14ac:dyDescent="0.2">
      <c r="A74" s="51">
        <v>4300</v>
      </c>
      <c r="B74" s="48" t="s">
        <v>379</v>
      </c>
      <c r="C74" s="277">
        <f>+C75</f>
        <v>125194.22</v>
      </c>
      <c r="D74" s="48"/>
      <c r="E74" s="48"/>
    </row>
    <row r="75" spans="1:5" x14ac:dyDescent="0.2">
      <c r="A75" s="51">
        <v>4310</v>
      </c>
      <c r="B75" s="48" t="s">
        <v>378</v>
      </c>
      <c r="C75" s="277">
        <v>125194.22</v>
      </c>
      <c r="D75" s="48"/>
      <c r="E75" s="48"/>
    </row>
    <row r="76" spans="1:5" x14ac:dyDescent="0.2">
      <c r="A76" s="51">
        <v>4311</v>
      </c>
      <c r="B76" s="48" t="s">
        <v>377</v>
      </c>
      <c r="C76" s="277">
        <v>0</v>
      </c>
      <c r="D76" s="48"/>
      <c r="E76" s="48"/>
    </row>
    <row r="77" spans="1:5" x14ac:dyDescent="0.2">
      <c r="A77" s="51">
        <v>4319</v>
      </c>
      <c r="B77" s="48" t="s">
        <v>376</v>
      </c>
      <c r="C77" s="277">
        <v>0</v>
      </c>
      <c r="D77" s="48"/>
      <c r="E77" s="48"/>
    </row>
    <row r="78" spans="1:5" x14ac:dyDescent="0.2">
      <c r="A78" s="51">
        <v>4320</v>
      </c>
      <c r="B78" s="48" t="s">
        <v>375</v>
      </c>
      <c r="C78" s="277">
        <v>0</v>
      </c>
      <c r="D78" s="48"/>
      <c r="E78" s="48"/>
    </row>
    <row r="79" spans="1:5" x14ac:dyDescent="0.2">
      <c r="A79" s="51">
        <v>4321</v>
      </c>
      <c r="B79" s="48" t="s">
        <v>374</v>
      </c>
      <c r="C79" s="277">
        <v>0</v>
      </c>
      <c r="D79" s="48"/>
      <c r="E79" s="48"/>
    </row>
    <row r="80" spans="1:5" x14ac:dyDescent="0.2">
      <c r="A80" s="51">
        <v>4322</v>
      </c>
      <c r="B80" s="48" t="s">
        <v>373</v>
      </c>
      <c r="C80" s="277">
        <v>0</v>
      </c>
      <c r="D80" s="48"/>
      <c r="E80" s="48"/>
    </row>
    <row r="81" spans="1:5" x14ac:dyDescent="0.2">
      <c r="A81" s="51">
        <v>4323</v>
      </c>
      <c r="B81" s="48" t="s">
        <v>372</v>
      </c>
      <c r="C81" s="277">
        <v>0</v>
      </c>
      <c r="D81" s="48"/>
      <c r="E81" s="48"/>
    </row>
    <row r="82" spans="1:5" x14ac:dyDescent="0.2">
      <c r="A82" s="51">
        <v>4324</v>
      </c>
      <c r="B82" s="48" t="s">
        <v>371</v>
      </c>
      <c r="C82" s="277">
        <v>0</v>
      </c>
      <c r="D82" s="48"/>
      <c r="E82" s="48"/>
    </row>
    <row r="83" spans="1:5" x14ac:dyDescent="0.2">
      <c r="A83" s="51">
        <v>4325</v>
      </c>
      <c r="B83" s="48" t="s">
        <v>370</v>
      </c>
      <c r="C83" s="277">
        <v>0</v>
      </c>
      <c r="D83" s="48"/>
      <c r="E83" s="48"/>
    </row>
    <row r="84" spans="1:5" x14ac:dyDescent="0.2">
      <c r="A84" s="51">
        <v>4330</v>
      </c>
      <c r="B84" s="48" t="s">
        <v>369</v>
      </c>
      <c r="C84" s="277">
        <v>0</v>
      </c>
      <c r="D84" s="48"/>
      <c r="E84" s="48"/>
    </row>
    <row r="85" spans="1:5" x14ac:dyDescent="0.2">
      <c r="A85" s="51">
        <v>4331</v>
      </c>
      <c r="B85" s="48" t="s">
        <v>369</v>
      </c>
      <c r="C85" s="277">
        <v>0</v>
      </c>
      <c r="D85" s="48"/>
      <c r="E85" s="48"/>
    </row>
    <row r="86" spans="1:5" x14ac:dyDescent="0.2">
      <c r="A86" s="51">
        <v>4340</v>
      </c>
      <c r="B86" s="48" t="s">
        <v>368</v>
      </c>
      <c r="C86" s="277">
        <v>0</v>
      </c>
      <c r="D86" s="48"/>
      <c r="E86" s="48"/>
    </row>
    <row r="87" spans="1:5" x14ac:dyDescent="0.2">
      <c r="A87" s="51">
        <v>4341</v>
      </c>
      <c r="B87" s="48" t="s">
        <v>368</v>
      </c>
      <c r="C87" s="277">
        <v>0</v>
      </c>
      <c r="D87" s="48"/>
      <c r="E87" s="48"/>
    </row>
    <row r="88" spans="1:5" x14ac:dyDescent="0.2">
      <c r="A88" s="51">
        <v>4390</v>
      </c>
      <c r="B88" s="48" t="s">
        <v>362</v>
      </c>
      <c r="C88" s="277">
        <v>0</v>
      </c>
      <c r="D88" s="48"/>
      <c r="E88" s="48"/>
    </row>
    <row r="89" spans="1:5" x14ac:dyDescent="0.2">
      <c r="A89" s="51">
        <v>4392</v>
      </c>
      <c r="B89" s="48" t="s">
        <v>367</v>
      </c>
      <c r="C89" s="277">
        <v>0</v>
      </c>
      <c r="D89" s="48"/>
      <c r="E89" s="48"/>
    </row>
    <row r="90" spans="1:5" x14ac:dyDescent="0.2">
      <c r="A90" s="51">
        <v>4393</v>
      </c>
      <c r="B90" s="48" t="s">
        <v>366</v>
      </c>
      <c r="C90" s="277">
        <v>0</v>
      </c>
      <c r="D90" s="48"/>
      <c r="E90" s="48"/>
    </row>
    <row r="91" spans="1:5" x14ac:dyDescent="0.2">
      <c r="A91" s="51">
        <v>4394</v>
      </c>
      <c r="B91" s="48" t="s">
        <v>365</v>
      </c>
      <c r="C91" s="277">
        <v>0</v>
      </c>
      <c r="D91" s="48"/>
      <c r="E91" s="48"/>
    </row>
    <row r="92" spans="1:5" x14ac:dyDescent="0.2">
      <c r="A92" s="51">
        <v>4395</v>
      </c>
      <c r="B92" s="48" t="s">
        <v>246</v>
      </c>
      <c r="C92" s="277">
        <v>0</v>
      </c>
      <c r="D92" s="48"/>
      <c r="E92" s="48"/>
    </row>
    <row r="93" spans="1:5" x14ac:dyDescent="0.2">
      <c r="A93" s="51">
        <v>4396</v>
      </c>
      <c r="B93" s="48" t="s">
        <v>364</v>
      </c>
      <c r="C93" s="277">
        <v>0</v>
      </c>
      <c r="D93" s="48"/>
      <c r="E93" s="48"/>
    </row>
    <row r="94" spans="1:5" x14ac:dyDescent="0.2">
      <c r="A94" s="51">
        <v>4397</v>
      </c>
      <c r="B94" s="48" t="s">
        <v>363</v>
      </c>
      <c r="C94" s="277">
        <v>0</v>
      </c>
      <c r="D94" s="48"/>
      <c r="E94" s="48"/>
    </row>
    <row r="95" spans="1:5" x14ac:dyDescent="0.2">
      <c r="A95" s="51">
        <v>4399</v>
      </c>
      <c r="B95" s="48" t="s">
        <v>362</v>
      </c>
      <c r="C95" s="277">
        <v>0</v>
      </c>
      <c r="D95" s="48"/>
      <c r="E95" s="48"/>
    </row>
    <row r="96" spans="1:5" x14ac:dyDescent="0.2">
      <c r="A96" s="54"/>
      <c r="B96" s="54"/>
      <c r="C96" s="54"/>
      <c r="D96" s="54"/>
      <c r="E96" s="54"/>
    </row>
    <row r="97" spans="1:5" x14ac:dyDescent="0.2">
      <c r="A97" s="53" t="s">
        <v>361</v>
      </c>
      <c r="B97" s="53"/>
      <c r="C97" s="53"/>
      <c r="D97" s="53"/>
      <c r="E97" s="53"/>
    </row>
    <row r="98" spans="1:5" x14ac:dyDescent="0.2">
      <c r="A98" s="52" t="s">
        <v>103</v>
      </c>
      <c r="B98" s="52" t="s">
        <v>104</v>
      </c>
      <c r="C98" s="52" t="s">
        <v>105</v>
      </c>
      <c r="D98" s="52" t="s">
        <v>360</v>
      </c>
      <c r="E98" s="52" t="s">
        <v>120</v>
      </c>
    </row>
    <row r="99" spans="1:5" s="177" customFormat="1" x14ac:dyDescent="0.2">
      <c r="A99" s="172">
        <v>5000</v>
      </c>
      <c r="B99" s="173" t="s">
        <v>359</v>
      </c>
      <c r="C99" s="278">
        <f>+C100+C186</f>
        <v>74869386.879999995</v>
      </c>
      <c r="D99" s="174">
        <v>1</v>
      </c>
      <c r="E99" s="173"/>
    </row>
    <row r="100" spans="1:5" s="177" customFormat="1" x14ac:dyDescent="0.2">
      <c r="A100" s="172">
        <v>5100</v>
      </c>
      <c r="B100" s="173" t="s">
        <v>358</v>
      </c>
      <c r="C100" s="278">
        <f>+C101+C108+C118</f>
        <v>73029431.810000002</v>
      </c>
      <c r="D100" s="174">
        <v>0.97542446723987397</v>
      </c>
      <c r="E100" s="173"/>
    </row>
    <row r="101" spans="1:5" x14ac:dyDescent="0.2">
      <c r="A101" s="51">
        <v>5110</v>
      </c>
      <c r="B101" s="48" t="s">
        <v>357</v>
      </c>
      <c r="C101" s="278">
        <f>SUM(C102:C107)</f>
        <v>36048671.340000004</v>
      </c>
      <c r="D101" s="49">
        <v>0.49361840078103714</v>
      </c>
      <c r="E101" s="48"/>
    </row>
    <row r="102" spans="1:5" x14ac:dyDescent="0.2">
      <c r="A102" s="51">
        <v>5111</v>
      </c>
      <c r="B102" s="48" t="s">
        <v>356</v>
      </c>
      <c r="C102" s="277">
        <v>16475865.27</v>
      </c>
      <c r="D102" s="49">
        <v>0.45704500769542089</v>
      </c>
      <c r="E102" s="48"/>
    </row>
    <row r="103" spans="1:5" x14ac:dyDescent="0.2">
      <c r="A103" s="51">
        <v>5112</v>
      </c>
      <c r="B103" s="48" t="s">
        <v>355</v>
      </c>
      <c r="C103" s="277">
        <v>1867968.21</v>
      </c>
      <c r="D103" s="49">
        <v>5.1817948916394095E-2</v>
      </c>
      <c r="E103" s="48"/>
    </row>
    <row r="104" spans="1:5" x14ac:dyDescent="0.2">
      <c r="A104" s="51">
        <v>5113</v>
      </c>
      <c r="B104" s="48" t="s">
        <v>354</v>
      </c>
      <c r="C104" s="277">
        <v>4637946.05</v>
      </c>
      <c r="D104" s="49">
        <v>0.12865789161149149</v>
      </c>
      <c r="E104" s="48"/>
    </row>
    <row r="105" spans="1:5" x14ac:dyDescent="0.2">
      <c r="A105" s="51">
        <v>5114</v>
      </c>
      <c r="B105" s="48" t="s">
        <v>353</v>
      </c>
      <c r="C105" s="277">
        <v>4919737.0199999996</v>
      </c>
      <c r="D105" s="49">
        <v>0.136474850171274</v>
      </c>
      <c r="E105" s="48"/>
    </row>
    <row r="106" spans="1:5" x14ac:dyDescent="0.2">
      <c r="A106" s="51">
        <v>5115</v>
      </c>
      <c r="B106" s="48" t="s">
        <v>352</v>
      </c>
      <c r="C106" s="277">
        <v>8147154.79</v>
      </c>
      <c r="D106" s="49">
        <v>0.22600430160541943</v>
      </c>
      <c r="E106" s="48"/>
    </row>
    <row r="107" spans="1:5" x14ac:dyDescent="0.2">
      <c r="A107" s="51">
        <v>5116</v>
      </c>
      <c r="B107" s="48" t="s">
        <v>351</v>
      </c>
      <c r="C107" s="277">
        <v>0</v>
      </c>
      <c r="D107" s="49">
        <v>0</v>
      </c>
      <c r="E107" s="48"/>
    </row>
    <row r="108" spans="1:5" x14ac:dyDescent="0.2">
      <c r="A108" s="51">
        <v>5120</v>
      </c>
      <c r="B108" s="48" t="s">
        <v>350</v>
      </c>
      <c r="C108" s="278">
        <f>SUM(C109:C117)</f>
        <v>21547630.199999996</v>
      </c>
      <c r="D108" s="49">
        <v>0.2950540578771072</v>
      </c>
      <c r="E108" s="48" t="s">
        <v>636</v>
      </c>
    </row>
    <row r="109" spans="1:5" x14ac:dyDescent="0.2">
      <c r="A109" s="51">
        <v>5121</v>
      </c>
      <c r="B109" s="48" t="s">
        <v>349</v>
      </c>
      <c r="C109" s="277">
        <v>797389.27</v>
      </c>
      <c r="D109" s="49">
        <v>3.7005891719823568E-2</v>
      </c>
      <c r="E109" s="48"/>
    </row>
    <row r="110" spans="1:5" x14ac:dyDescent="0.2">
      <c r="A110" s="51">
        <v>5122</v>
      </c>
      <c r="B110" s="48" t="s">
        <v>348</v>
      </c>
      <c r="C110" s="277">
        <v>11460454.27</v>
      </c>
      <c r="D110" s="49">
        <v>0.53186611073360646</v>
      </c>
      <c r="E110" s="48"/>
    </row>
    <row r="111" spans="1:5" x14ac:dyDescent="0.2">
      <c r="A111" s="51">
        <v>5123</v>
      </c>
      <c r="B111" s="48" t="s">
        <v>347</v>
      </c>
      <c r="C111" s="277">
        <v>5272008.4000000004</v>
      </c>
      <c r="D111" s="49">
        <v>0.24466766651675698</v>
      </c>
      <c r="E111" s="48"/>
    </row>
    <row r="112" spans="1:5" x14ac:dyDescent="0.2">
      <c r="A112" s="51">
        <v>5124</v>
      </c>
      <c r="B112" s="48" t="s">
        <v>346</v>
      </c>
      <c r="C112" s="277">
        <v>2802443.35</v>
      </c>
      <c r="D112" s="49">
        <v>0.13005807710585271</v>
      </c>
      <c r="E112" s="48"/>
    </row>
    <row r="113" spans="1:5" x14ac:dyDescent="0.2">
      <c r="A113" s="51">
        <v>5125</v>
      </c>
      <c r="B113" s="48" t="s">
        <v>345</v>
      </c>
      <c r="C113" s="296">
        <v>197521.91</v>
      </c>
      <c r="D113" s="49">
        <v>9.1667579296028593E-3</v>
      </c>
      <c r="E113" s="48"/>
    </row>
    <row r="114" spans="1:5" x14ac:dyDescent="0.2">
      <c r="A114" s="51">
        <v>5126</v>
      </c>
      <c r="B114" s="48" t="s">
        <v>344</v>
      </c>
      <c r="C114" s="277">
        <v>653246.04</v>
      </c>
      <c r="D114" s="49">
        <v>3.0316375115812047E-2</v>
      </c>
      <c r="E114" s="48"/>
    </row>
    <row r="115" spans="1:5" x14ac:dyDescent="0.2">
      <c r="A115" s="51">
        <v>5127</v>
      </c>
      <c r="B115" s="48" t="s">
        <v>343</v>
      </c>
      <c r="C115" s="277">
        <v>6978.99</v>
      </c>
      <c r="D115" s="49">
        <v>3.2388666109556686E-4</v>
      </c>
      <c r="E115" s="48"/>
    </row>
    <row r="116" spans="1:5" x14ac:dyDescent="0.2">
      <c r="A116" s="51">
        <v>5128</v>
      </c>
      <c r="B116" s="48" t="s">
        <v>342</v>
      </c>
      <c r="C116" s="277">
        <v>0</v>
      </c>
      <c r="D116" s="49">
        <v>0</v>
      </c>
      <c r="E116" s="48"/>
    </row>
    <row r="117" spans="1:5" x14ac:dyDescent="0.2">
      <c r="A117" s="51">
        <v>5129</v>
      </c>
      <c r="B117" s="48" t="s">
        <v>341</v>
      </c>
      <c r="C117" s="277">
        <v>357587.97</v>
      </c>
      <c r="D117" s="49">
        <v>1.6595234217450048E-2</v>
      </c>
      <c r="E117" s="48"/>
    </row>
    <row r="118" spans="1:5" x14ac:dyDescent="0.2">
      <c r="A118" s="51">
        <v>5130</v>
      </c>
      <c r="B118" s="48" t="s">
        <v>340</v>
      </c>
      <c r="C118" s="278">
        <f>SUM(C119:C127)</f>
        <v>15433130.269999998</v>
      </c>
      <c r="D118" s="49">
        <v>0.21132754134185558</v>
      </c>
      <c r="E118" s="48"/>
    </row>
    <row r="119" spans="1:5" x14ac:dyDescent="0.2">
      <c r="A119" s="51">
        <v>5131</v>
      </c>
      <c r="B119" s="48" t="s">
        <v>339</v>
      </c>
      <c r="C119" s="277">
        <v>1439623.25</v>
      </c>
      <c r="D119" s="49">
        <v>9.3281351534914514E-2</v>
      </c>
      <c r="E119" s="48"/>
    </row>
    <row r="120" spans="1:5" x14ac:dyDescent="0.2">
      <c r="A120" s="51">
        <v>5132</v>
      </c>
      <c r="B120" s="48" t="s">
        <v>338</v>
      </c>
      <c r="C120" s="277">
        <v>1369096.78</v>
      </c>
      <c r="D120" s="49">
        <v>8.8711541731838192E-2</v>
      </c>
      <c r="E120" s="48"/>
    </row>
    <row r="121" spans="1:5" x14ac:dyDescent="0.2">
      <c r="A121" s="51">
        <v>5133</v>
      </c>
      <c r="B121" s="48" t="s">
        <v>337</v>
      </c>
      <c r="C121" s="277">
        <v>1576825.37</v>
      </c>
      <c r="D121" s="49">
        <v>0.10217145468312051</v>
      </c>
      <c r="E121" s="48"/>
    </row>
    <row r="122" spans="1:5" x14ac:dyDescent="0.2">
      <c r="A122" s="51">
        <v>5134</v>
      </c>
      <c r="B122" s="48" t="s">
        <v>336</v>
      </c>
      <c r="C122" s="277">
        <v>1462170.02</v>
      </c>
      <c r="D122" s="49">
        <v>9.4742284579964239E-2</v>
      </c>
      <c r="E122" s="48"/>
    </row>
    <row r="123" spans="1:5" x14ac:dyDescent="0.2">
      <c r="A123" s="51">
        <v>5135</v>
      </c>
      <c r="B123" s="48" t="s">
        <v>335</v>
      </c>
      <c r="C123" s="277">
        <v>3534894.68</v>
      </c>
      <c r="D123" s="49">
        <v>0.22904586549569769</v>
      </c>
      <c r="E123" s="48"/>
    </row>
    <row r="124" spans="1:5" x14ac:dyDescent="0.2">
      <c r="A124" s="51">
        <v>5136</v>
      </c>
      <c r="B124" s="48" t="s">
        <v>334</v>
      </c>
      <c r="C124" s="277">
        <v>505064.36</v>
      </c>
      <c r="D124" s="49">
        <v>3.2725983074333248E-2</v>
      </c>
      <c r="E124" s="48"/>
    </row>
    <row r="125" spans="1:5" x14ac:dyDescent="0.2">
      <c r="A125" s="51">
        <v>5137</v>
      </c>
      <c r="B125" s="48" t="s">
        <v>333</v>
      </c>
      <c r="C125" s="277">
        <v>160993.87</v>
      </c>
      <c r="D125" s="49">
        <v>1.0431705505198202E-2</v>
      </c>
      <c r="E125" s="48"/>
    </row>
    <row r="126" spans="1:5" x14ac:dyDescent="0.2">
      <c r="A126" s="51">
        <v>5138</v>
      </c>
      <c r="B126" s="48" t="s">
        <v>332</v>
      </c>
      <c r="C126" s="277">
        <v>4731587.57</v>
      </c>
      <c r="D126" s="49">
        <v>0.30658638184358439</v>
      </c>
      <c r="E126" s="48"/>
    </row>
    <row r="127" spans="1:5" x14ac:dyDescent="0.2">
      <c r="A127" s="51">
        <v>5139</v>
      </c>
      <c r="B127" s="48" t="s">
        <v>331</v>
      </c>
      <c r="C127" s="277">
        <v>652874.37</v>
      </c>
      <c r="D127" s="49">
        <v>4.2303431551349177E-2</v>
      </c>
      <c r="E127" s="48"/>
    </row>
    <row r="128" spans="1:5" s="177" customFormat="1" x14ac:dyDescent="0.2">
      <c r="A128" s="172">
        <v>5200</v>
      </c>
      <c r="B128" s="173" t="s">
        <v>330</v>
      </c>
      <c r="C128" s="278">
        <v>0</v>
      </c>
      <c r="D128" s="174">
        <v>0</v>
      </c>
      <c r="E128" s="173"/>
    </row>
    <row r="129" spans="1:5" x14ac:dyDescent="0.2">
      <c r="A129" s="51">
        <v>5210</v>
      </c>
      <c r="B129" s="48" t="s">
        <v>329</v>
      </c>
      <c r="C129" s="277">
        <v>0</v>
      </c>
      <c r="D129" s="49">
        <v>0</v>
      </c>
      <c r="E129" s="48"/>
    </row>
    <row r="130" spans="1:5" x14ac:dyDescent="0.2">
      <c r="A130" s="51">
        <v>5211</v>
      </c>
      <c r="B130" s="48" t="s">
        <v>328</v>
      </c>
      <c r="C130" s="277">
        <v>0</v>
      </c>
      <c r="D130" s="49">
        <v>0</v>
      </c>
      <c r="E130" s="48"/>
    </row>
    <row r="131" spans="1:5" x14ac:dyDescent="0.2">
      <c r="A131" s="51">
        <v>5212</v>
      </c>
      <c r="B131" s="48" t="s">
        <v>327</v>
      </c>
      <c r="C131" s="277">
        <v>0</v>
      </c>
      <c r="D131" s="49">
        <v>0</v>
      </c>
      <c r="E131" s="48"/>
    </row>
    <row r="132" spans="1:5" x14ac:dyDescent="0.2">
      <c r="A132" s="51">
        <v>5220</v>
      </c>
      <c r="B132" s="48" t="s">
        <v>326</v>
      </c>
      <c r="C132" s="277">
        <v>0</v>
      </c>
      <c r="D132" s="49">
        <v>0</v>
      </c>
      <c r="E132" s="48"/>
    </row>
    <row r="133" spans="1:5" x14ac:dyDescent="0.2">
      <c r="A133" s="51">
        <v>5221</v>
      </c>
      <c r="B133" s="48" t="s">
        <v>325</v>
      </c>
      <c r="C133" s="277">
        <v>0</v>
      </c>
      <c r="D133" s="49">
        <v>0</v>
      </c>
      <c r="E133" s="48"/>
    </row>
    <row r="134" spans="1:5" x14ac:dyDescent="0.2">
      <c r="A134" s="51">
        <v>5222</v>
      </c>
      <c r="B134" s="48" t="s">
        <v>324</v>
      </c>
      <c r="C134" s="277">
        <v>0</v>
      </c>
      <c r="D134" s="49">
        <v>0</v>
      </c>
      <c r="E134" s="48"/>
    </row>
    <row r="135" spans="1:5" x14ac:dyDescent="0.2">
      <c r="A135" s="51">
        <v>5230</v>
      </c>
      <c r="B135" s="48" t="s">
        <v>323</v>
      </c>
      <c r="C135" s="277">
        <v>0</v>
      </c>
      <c r="D135" s="49">
        <v>0</v>
      </c>
      <c r="E135" s="48"/>
    </row>
    <row r="136" spans="1:5" x14ac:dyDescent="0.2">
      <c r="A136" s="51">
        <v>5231</v>
      </c>
      <c r="B136" s="48" t="s">
        <v>322</v>
      </c>
      <c r="C136" s="277">
        <v>0</v>
      </c>
      <c r="D136" s="49">
        <v>0</v>
      </c>
      <c r="E136" s="48"/>
    </row>
    <row r="137" spans="1:5" x14ac:dyDescent="0.2">
      <c r="A137" s="51">
        <v>5232</v>
      </c>
      <c r="B137" s="48" t="s">
        <v>321</v>
      </c>
      <c r="C137" s="277">
        <v>0</v>
      </c>
      <c r="D137" s="49">
        <v>0</v>
      </c>
      <c r="E137" s="48"/>
    </row>
    <row r="138" spans="1:5" x14ac:dyDescent="0.2">
      <c r="A138" s="51">
        <v>5240</v>
      </c>
      <c r="B138" s="48" t="s">
        <v>320</v>
      </c>
      <c r="C138" s="277">
        <v>0</v>
      </c>
      <c r="D138" s="49">
        <v>0</v>
      </c>
      <c r="E138" s="48"/>
    </row>
    <row r="139" spans="1:5" x14ac:dyDescent="0.2">
      <c r="A139" s="51">
        <v>5241</v>
      </c>
      <c r="B139" s="48" t="s">
        <v>319</v>
      </c>
      <c r="C139" s="277">
        <v>0</v>
      </c>
      <c r="D139" s="49">
        <v>0</v>
      </c>
      <c r="E139" s="48"/>
    </row>
    <row r="140" spans="1:5" x14ac:dyDescent="0.2">
      <c r="A140" s="51">
        <v>5242</v>
      </c>
      <c r="B140" s="48" t="s">
        <v>318</v>
      </c>
      <c r="C140" s="277">
        <v>0</v>
      </c>
      <c r="D140" s="49">
        <v>0</v>
      </c>
      <c r="E140" s="48"/>
    </row>
    <row r="141" spans="1:5" x14ac:dyDescent="0.2">
      <c r="A141" s="51">
        <v>5243</v>
      </c>
      <c r="B141" s="48" t="s">
        <v>317</v>
      </c>
      <c r="C141" s="277">
        <v>0</v>
      </c>
      <c r="D141" s="49">
        <v>0</v>
      </c>
      <c r="E141" s="48"/>
    </row>
    <row r="142" spans="1:5" x14ac:dyDescent="0.2">
      <c r="A142" s="51">
        <v>5244</v>
      </c>
      <c r="B142" s="48" t="s">
        <v>316</v>
      </c>
      <c r="C142" s="277">
        <v>0</v>
      </c>
      <c r="D142" s="49">
        <v>0</v>
      </c>
      <c r="E142" s="48"/>
    </row>
    <row r="143" spans="1:5" x14ac:dyDescent="0.2">
      <c r="A143" s="51">
        <v>5250</v>
      </c>
      <c r="B143" s="48" t="s">
        <v>315</v>
      </c>
      <c r="C143" s="277">
        <v>0</v>
      </c>
      <c r="D143" s="49">
        <v>0</v>
      </c>
      <c r="E143" s="48"/>
    </row>
    <row r="144" spans="1:5" x14ac:dyDescent="0.2">
      <c r="A144" s="51">
        <v>5251</v>
      </c>
      <c r="B144" s="48" t="s">
        <v>314</v>
      </c>
      <c r="C144" s="277">
        <v>0</v>
      </c>
      <c r="D144" s="49">
        <v>0</v>
      </c>
      <c r="E144" s="48"/>
    </row>
    <row r="145" spans="1:5" x14ac:dyDescent="0.2">
      <c r="A145" s="51">
        <v>5252</v>
      </c>
      <c r="B145" s="48" t="s">
        <v>313</v>
      </c>
      <c r="C145" s="277">
        <v>0</v>
      </c>
      <c r="D145" s="49">
        <v>0</v>
      </c>
      <c r="E145" s="48"/>
    </row>
    <row r="146" spans="1:5" x14ac:dyDescent="0.2">
      <c r="A146" s="51">
        <v>5259</v>
      </c>
      <c r="B146" s="48" t="s">
        <v>312</v>
      </c>
      <c r="C146" s="277">
        <v>0</v>
      </c>
      <c r="D146" s="49">
        <v>0</v>
      </c>
      <c r="E146" s="48"/>
    </row>
    <row r="147" spans="1:5" x14ac:dyDescent="0.2">
      <c r="A147" s="51">
        <v>5260</v>
      </c>
      <c r="B147" s="48" t="s">
        <v>311</v>
      </c>
      <c r="C147" s="277">
        <v>0</v>
      </c>
      <c r="D147" s="49">
        <v>0</v>
      </c>
      <c r="E147" s="48"/>
    </row>
    <row r="148" spans="1:5" x14ac:dyDescent="0.2">
      <c r="A148" s="51">
        <v>5261</v>
      </c>
      <c r="B148" s="48" t="s">
        <v>310</v>
      </c>
      <c r="C148" s="277">
        <v>0</v>
      </c>
      <c r="D148" s="49">
        <v>0</v>
      </c>
      <c r="E148" s="48"/>
    </row>
    <row r="149" spans="1:5" x14ac:dyDescent="0.2">
      <c r="A149" s="51">
        <v>5262</v>
      </c>
      <c r="B149" s="48" t="s">
        <v>309</v>
      </c>
      <c r="C149" s="277">
        <v>0</v>
      </c>
      <c r="D149" s="49">
        <v>0</v>
      </c>
      <c r="E149" s="48"/>
    </row>
    <row r="150" spans="1:5" x14ac:dyDescent="0.2">
      <c r="A150" s="51">
        <v>5270</v>
      </c>
      <c r="B150" s="48" t="s">
        <v>308</v>
      </c>
      <c r="C150" s="277">
        <v>0</v>
      </c>
      <c r="D150" s="49">
        <v>0</v>
      </c>
      <c r="E150" s="48"/>
    </row>
    <row r="151" spans="1:5" x14ac:dyDescent="0.2">
      <c r="A151" s="51">
        <v>5271</v>
      </c>
      <c r="B151" s="48" t="s">
        <v>307</v>
      </c>
      <c r="C151" s="277">
        <v>0</v>
      </c>
      <c r="D151" s="49">
        <v>0</v>
      </c>
      <c r="E151" s="48"/>
    </row>
    <row r="152" spans="1:5" x14ac:dyDescent="0.2">
      <c r="A152" s="51">
        <v>5280</v>
      </c>
      <c r="B152" s="48" t="s">
        <v>306</v>
      </c>
      <c r="C152" s="277">
        <v>0</v>
      </c>
      <c r="D152" s="49">
        <v>0</v>
      </c>
      <c r="E152" s="48"/>
    </row>
    <row r="153" spans="1:5" x14ac:dyDescent="0.2">
      <c r="A153" s="51">
        <v>5281</v>
      </c>
      <c r="B153" s="48" t="s">
        <v>305</v>
      </c>
      <c r="C153" s="277">
        <v>0</v>
      </c>
      <c r="D153" s="49">
        <v>0</v>
      </c>
      <c r="E153" s="48"/>
    </row>
    <row r="154" spans="1:5" x14ac:dyDescent="0.2">
      <c r="A154" s="51">
        <v>5282</v>
      </c>
      <c r="B154" s="48" t="s">
        <v>304</v>
      </c>
      <c r="C154" s="277">
        <v>0</v>
      </c>
      <c r="D154" s="49">
        <v>0</v>
      </c>
      <c r="E154" s="48"/>
    </row>
    <row r="155" spans="1:5" x14ac:dyDescent="0.2">
      <c r="A155" s="51">
        <v>5283</v>
      </c>
      <c r="B155" s="48" t="s">
        <v>303</v>
      </c>
      <c r="C155" s="277">
        <v>0</v>
      </c>
      <c r="D155" s="49">
        <v>0</v>
      </c>
      <c r="E155" s="48"/>
    </row>
    <row r="156" spans="1:5" x14ac:dyDescent="0.2">
      <c r="A156" s="51">
        <v>5284</v>
      </c>
      <c r="B156" s="48" t="s">
        <v>302</v>
      </c>
      <c r="C156" s="277">
        <v>0</v>
      </c>
      <c r="D156" s="49">
        <v>0</v>
      </c>
      <c r="E156" s="48"/>
    </row>
    <row r="157" spans="1:5" x14ac:dyDescent="0.2">
      <c r="A157" s="51">
        <v>5285</v>
      </c>
      <c r="B157" s="48" t="s">
        <v>301</v>
      </c>
      <c r="C157" s="277">
        <v>0</v>
      </c>
      <c r="D157" s="49">
        <v>0</v>
      </c>
      <c r="E157" s="48"/>
    </row>
    <row r="158" spans="1:5" x14ac:dyDescent="0.2">
      <c r="A158" s="51">
        <v>5290</v>
      </c>
      <c r="B158" s="48" t="s">
        <v>300</v>
      </c>
      <c r="C158" s="277">
        <v>0</v>
      </c>
      <c r="D158" s="49">
        <v>0</v>
      </c>
      <c r="E158" s="48"/>
    </row>
    <row r="159" spans="1:5" x14ac:dyDescent="0.2">
      <c r="A159" s="51">
        <v>5291</v>
      </c>
      <c r="B159" s="48" t="s">
        <v>299</v>
      </c>
      <c r="C159" s="277">
        <v>0</v>
      </c>
      <c r="D159" s="49">
        <v>0</v>
      </c>
      <c r="E159" s="48"/>
    </row>
    <row r="160" spans="1:5" x14ac:dyDescent="0.2">
      <c r="A160" s="51">
        <v>5292</v>
      </c>
      <c r="B160" s="48" t="s">
        <v>298</v>
      </c>
      <c r="C160" s="277">
        <v>0</v>
      </c>
      <c r="D160" s="49">
        <v>0</v>
      </c>
      <c r="E160" s="48"/>
    </row>
    <row r="161" spans="1:5" s="177" customFormat="1" x14ac:dyDescent="0.2">
      <c r="A161" s="172">
        <v>5300</v>
      </c>
      <c r="B161" s="173" t="s">
        <v>297</v>
      </c>
      <c r="C161" s="278">
        <v>0</v>
      </c>
      <c r="D161" s="174">
        <v>0</v>
      </c>
      <c r="E161" s="173"/>
    </row>
    <row r="162" spans="1:5" x14ac:dyDescent="0.2">
      <c r="A162" s="51">
        <v>5310</v>
      </c>
      <c r="B162" s="48" t="s">
        <v>296</v>
      </c>
      <c r="C162" s="277">
        <v>0</v>
      </c>
      <c r="D162" s="49">
        <v>0</v>
      </c>
      <c r="E162" s="48"/>
    </row>
    <row r="163" spans="1:5" x14ac:dyDescent="0.2">
      <c r="A163" s="51">
        <v>5311</v>
      </c>
      <c r="B163" s="48" t="s">
        <v>295</v>
      </c>
      <c r="C163" s="277">
        <v>0</v>
      </c>
      <c r="D163" s="49">
        <v>0</v>
      </c>
      <c r="E163" s="48"/>
    </row>
    <row r="164" spans="1:5" x14ac:dyDescent="0.2">
      <c r="A164" s="51">
        <v>5312</v>
      </c>
      <c r="B164" s="48" t="s">
        <v>294</v>
      </c>
      <c r="C164" s="277">
        <v>0</v>
      </c>
      <c r="D164" s="49">
        <v>0</v>
      </c>
      <c r="E164" s="48"/>
    </row>
    <row r="165" spans="1:5" x14ac:dyDescent="0.2">
      <c r="A165" s="51">
        <v>5320</v>
      </c>
      <c r="B165" s="48" t="s">
        <v>293</v>
      </c>
      <c r="C165" s="277">
        <v>0</v>
      </c>
      <c r="D165" s="49">
        <v>0</v>
      </c>
      <c r="E165" s="48"/>
    </row>
    <row r="166" spans="1:5" x14ac:dyDescent="0.2">
      <c r="A166" s="51">
        <v>5321</v>
      </c>
      <c r="B166" s="48" t="s">
        <v>292</v>
      </c>
      <c r="C166" s="277">
        <v>0</v>
      </c>
      <c r="D166" s="49">
        <v>0</v>
      </c>
      <c r="E166" s="48"/>
    </row>
    <row r="167" spans="1:5" x14ac:dyDescent="0.2">
      <c r="A167" s="51">
        <v>5322</v>
      </c>
      <c r="B167" s="48" t="s">
        <v>291</v>
      </c>
      <c r="C167" s="277">
        <v>0</v>
      </c>
      <c r="D167" s="49">
        <v>0</v>
      </c>
      <c r="E167" s="48"/>
    </row>
    <row r="168" spans="1:5" x14ac:dyDescent="0.2">
      <c r="A168" s="51">
        <v>5330</v>
      </c>
      <c r="B168" s="48" t="s">
        <v>290</v>
      </c>
      <c r="C168" s="277">
        <v>0</v>
      </c>
      <c r="D168" s="49">
        <v>0</v>
      </c>
      <c r="E168" s="48"/>
    </row>
    <row r="169" spans="1:5" x14ac:dyDescent="0.2">
      <c r="A169" s="51">
        <v>5331</v>
      </c>
      <c r="B169" s="48" t="s">
        <v>289</v>
      </c>
      <c r="C169" s="277">
        <v>0</v>
      </c>
      <c r="D169" s="49">
        <v>0</v>
      </c>
      <c r="E169" s="48"/>
    </row>
    <row r="170" spans="1:5" x14ac:dyDescent="0.2">
      <c r="A170" s="51">
        <v>5332</v>
      </c>
      <c r="B170" s="48" t="s">
        <v>288</v>
      </c>
      <c r="C170" s="277">
        <v>0</v>
      </c>
      <c r="D170" s="49">
        <v>0</v>
      </c>
      <c r="E170" s="48"/>
    </row>
    <row r="171" spans="1:5" s="177" customFormat="1" x14ac:dyDescent="0.2">
      <c r="A171" s="172">
        <v>5400</v>
      </c>
      <c r="B171" s="173" t="s">
        <v>287</v>
      </c>
      <c r="C171" s="278">
        <v>0</v>
      </c>
      <c r="D171" s="174">
        <v>0</v>
      </c>
      <c r="E171" s="173"/>
    </row>
    <row r="172" spans="1:5" x14ac:dyDescent="0.2">
      <c r="A172" s="51">
        <v>5410</v>
      </c>
      <c r="B172" s="48" t="s">
        <v>286</v>
      </c>
      <c r="C172" s="277">
        <v>0</v>
      </c>
      <c r="D172" s="49">
        <v>0</v>
      </c>
      <c r="E172" s="48"/>
    </row>
    <row r="173" spans="1:5" x14ac:dyDescent="0.2">
      <c r="A173" s="51">
        <v>5411</v>
      </c>
      <c r="B173" s="48" t="s">
        <v>285</v>
      </c>
      <c r="C173" s="277">
        <v>0</v>
      </c>
      <c r="D173" s="49">
        <v>0</v>
      </c>
      <c r="E173" s="48"/>
    </row>
    <row r="174" spans="1:5" x14ac:dyDescent="0.2">
      <c r="A174" s="51">
        <v>5412</v>
      </c>
      <c r="B174" s="48" t="s">
        <v>284</v>
      </c>
      <c r="C174" s="277">
        <v>0</v>
      </c>
      <c r="D174" s="49">
        <v>0</v>
      </c>
      <c r="E174" s="48"/>
    </row>
    <row r="175" spans="1:5" x14ac:dyDescent="0.2">
      <c r="A175" s="51">
        <v>5420</v>
      </c>
      <c r="B175" s="48" t="s">
        <v>283</v>
      </c>
      <c r="C175" s="277">
        <v>0</v>
      </c>
      <c r="D175" s="49">
        <v>0</v>
      </c>
      <c r="E175" s="48"/>
    </row>
    <row r="176" spans="1:5" x14ac:dyDescent="0.2">
      <c r="A176" s="51">
        <v>5421</v>
      </c>
      <c r="B176" s="48" t="s">
        <v>282</v>
      </c>
      <c r="C176" s="277">
        <v>0</v>
      </c>
      <c r="D176" s="49">
        <v>0</v>
      </c>
      <c r="E176" s="48"/>
    </row>
    <row r="177" spans="1:5" x14ac:dyDescent="0.2">
      <c r="A177" s="51">
        <v>5422</v>
      </c>
      <c r="B177" s="48" t="s">
        <v>281</v>
      </c>
      <c r="C177" s="277">
        <v>0</v>
      </c>
      <c r="D177" s="49">
        <v>0</v>
      </c>
      <c r="E177" s="48"/>
    </row>
    <row r="178" spans="1:5" x14ac:dyDescent="0.2">
      <c r="A178" s="51">
        <v>5430</v>
      </c>
      <c r="B178" s="48" t="s">
        <v>280</v>
      </c>
      <c r="C178" s="277">
        <v>0</v>
      </c>
      <c r="D178" s="49">
        <v>0</v>
      </c>
      <c r="E178" s="48"/>
    </row>
    <row r="179" spans="1:5" x14ac:dyDescent="0.2">
      <c r="A179" s="51">
        <v>5431</v>
      </c>
      <c r="B179" s="48" t="s">
        <v>279</v>
      </c>
      <c r="C179" s="277">
        <v>0</v>
      </c>
      <c r="D179" s="49">
        <v>0</v>
      </c>
      <c r="E179" s="48"/>
    </row>
    <row r="180" spans="1:5" x14ac:dyDescent="0.2">
      <c r="A180" s="51">
        <v>5432</v>
      </c>
      <c r="B180" s="48" t="s">
        <v>278</v>
      </c>
      <c r="C180" s="277">
        <v>0</v>
      </c>
      <c r="D180" s="49">
        <v>0</v>
      </c>
      <c r="E180" s="48"/>
    </row>
    <row r="181" spans="1:5" x14ac:dyDescent="0.2">
      <c r="A181" s="51">
        <v>5440</v>
      </c>
      <c r="B181" s="48" t="s">
        <v>277</v>
      </c>
      <c r="C181" s="277">
        <v>0</v>
      </c>
      <c r="D181" s="49">
        <v>0</v>
      </c>
      <c r="E181" s="48"/>
    </row>
    <row r="182" spans="1:5" x14ac:dyDescent="0.2">
      <c r="A182" s="51">
        <v>5441</v>
      </c>
      <c r="B182" s="48" t="s">
        <v>277</v>
      </c>
      <c r="C182" s="277">
        <v>0</v>
      </c>
      <c r="D182" s="49">
        <v>0</v>
      </c>
      <c r="E182" s="48"/>
    </row>
    <row r="183" spans="1:5" x14ac:dyDescent="0.2">
      <c r="A183" s="51">
        <v>5450</v>
      </c>
      <c r="B183" s="48" t="s">
        <v>276</v>
      </c>
      <c r="C183" s="277">
        <v>0</v>
      </c>
      <c r="D183" s="49">
        <v>0</v>
      </c>
      <c r="E183" s="48"/>
    </row>
    <row r="184" spans="1:5" x14ac:dyDescent="0.2">
      <c r="A184" s="51">
        <v>5451</v>
      </c>
      <c r="B184" s="48" t="s">
        <v>275</v>
      </c>
      <c r="C184" s="277">
        <v>0</v>
      </c>
      <c r="D184" s="49">
        <v>0</v>
      </c>
      <c r="E184" s="48"/>
    </row>
    <row r="185" spans="1:5" x14ac:dyDescent="0.2">
      <c r="A185" s="51">
        <v>5452</v>
      </c>
      <c r="B185" s="48" t="s">
        <v>274</v>
      </c>
      <c r="C185" s="277">
        <v>0</v>
      </c>
      <c r="D185" s="49">
        <v>0</v>
      </c>
      <c r="E185" s="48"/>
    </row>
    <row r="186" spans="1:5" s="177" customFormat="1" x14ac:dyDescent="0.2">
      <c r="A186" s="172">
        <v>5500</v>
      </c>
      <c r="B186" s="173" t="s">
        <v>273</v>
      </c>
      <c r="C186" s="278">
        <f>+C192</f>
        <v>1839955.07</v>
      </c>
      <c r="D186" s="174">
        <v>2.4575532760126167E-2</v>
      </c>
      <c r="E186" s="173"/>
    </row>
    <row r="187" spans="1:5" x14ac:dyDescent="0.2">
      <c r="A187" s="51">
        <v>5510</v>
      </c>
      <c r="B187" s="48" t="s">
        <v>272</v>
      </c>
      <c r="C187" s="277">
        <v>1839955.07</v>
      </c>
      <c r="D187" s="49">
        <v>0</v>
      </c>
      <c r="E187" s="48"/>
    </row>
    <row r="188" spans="1:5" x14ac:dyDescent="0.2">
      <c r="A188" s="51">
        <v>5511</v>
      </c>
      <c r="B188" s="48" t="s">
        <v>271</v>
      </c>
      <c r="C188" s="277">
        <v>0</v>
      </c>
      <c r="D188" s="49">
        <v>0</v>
      </c>
      <c r="E188" s="48"/>
    </row>
    <row r="189" spans="1:5" x14ac:dyDescent="0.2">
      <c r="A189" s="51">
        <v>5512</v>
      </c>
      <c r="B189" s="48" t="s">
        <v>270</v>
      </c>
      <c r="C189" s="277">
        <v>0</v>
      </c>
      <c r="D189" s="49">
        <v>0</v>
      </c>
      <c r="E189" s="48"/>
    </row>
    <row r="190" spans="1:5" x14ac:dyDescent="0.2">
      <c r="A190" s="51">
        <v>5513</v>
      </c>
      <c r="B190" s="48" t="s">
        <v>269</v>
      </c>
      <c r="C190" s="277">
        <v>0</v>
      </c>
      <c r="D190" s="49">
        <v>0</v>
      </c>
      <c r="E190" s="48"/>
    </row>
    <row r="191" spans="1:5" x14ac:dyDescent="0.2">
      <c r="A191" s="51">
        <v>5514</v>
      </c>
      <c r="B191" s="48" t="s">
        <v>268</v>
      </c>
      <c r="C191" s="277">
        <v>0</v>
      </c>
      <c r="D191" s="49">
        <v>0</v>
      </c>
      <c r="E191" s="48"/>
    </row>
    <row r="192" spans="1:5" x14ac:dyDescent="0.2">
      <c r="A192" s="51">
        <v>5515</v>
      </c>
      <c r="B192" s="48" t="s">
        <v>267</v>
      </c>
      <c r="C192" s="277">
        <v>1839955.07</v>
      </c>
      <c r="D192" s="49">
        <v>1</v>
      </c>
      <c r="E192" s="48"/>
    </row>
    <row r="193" spans="1:5" x14ac:dyDescent="0.2">
      <c r="A193" s="51">
        <v>5516</v>
      </c>
      <c r="B193" s="48" t="s">
        <v>266</v>
      </c>
      <c r="C193" s="277">
        <v>0</v>
      </c>
      <c r="D193" s="49">
        <v>0</v>
      </c>
      <c r="E193" s="48"/>
    </row>
    <row r="194" spans="1:5" x14ac:dyDescent="0.2">
      <c r="A194" s="51">
        <v>5517</v>
      </c>
      <c r="B194" s="48" t="s">
        <v>265</v>
      </c>
      <c r="C194" s="277">
        <v>0</v>
      </c>
      <c r="D194" s="49">
        <v>0</v>
      </c>
      <c r="E194" s="48"/>
    </row>
    <row r="195" spans="1:5" x14ac:dyDescent="0.2">
      <c r="A195" s="51">
        <v>5518</v>
      </c>
      <c r="B195" s="48" t="s">
        <v>264</v>
      </c>
      <c r="C195" s="277">
        <v>0</v>
      </c>
      <c r="D195" s="49">
        <v>0</v>
      </c>
      <c r="E195" s="48"/>
    </row>
    <row r="196" spans="1:5" x14ac:dyDescent="0.2">
      <c r="A196" s="51">
        <v>5520</v>
      </c>
      <c r="B196" s="48" t="s">
        <v>263</v>
      </c>
      <c r="C196" s="277">
        <v>0</v>
      </c>
      <c r="D196" s="49">
        <v>0</v>
      </c>
      <c r="E196" s="48"/>
    </row>
    <row r="197" spans="1:5" x14ac:dyDescent="0.2">
      <c r="A197" s="51">
        <v>5521</v>
      </c>
      <c r="B197" s="48" t="s">
        <v>262</v>
      </c>
      <c r="C197" s="277">
        <v>0</v>
      </c>
      <c r="D197" s="49">
        <v>0</v>
      </c>
      <c r="E197" s="48"/>
    </row>
    <row r="198" spans="1:5" x14ac:dyDescent="0.2">
      <c r="A198" s="51">
        <v>5522</v>
      </c>
      <c r="B198" s="48" t="s">
        <v>261</v>
      </c>
      <c r="C198" s="277">
        <v>0</v>
      </c>
      <c r="D198" s="49">
        <v>0</v>
      </c>
      <c r="E198" s="48"/>
    </row>
    <row r="199" spans="1:5" x14ac:dyDescent="0.2">
      <c r="A199" s="51">
        <v>5530</v>
      </c>
      <c r="B199" s="48" t="s">
        <v>260</v>
      </c>
      <c r="C199" s="277">
        <v>0</v>
      </c>
      <c r="D199" s="49">
        <v>0</v>
      </c>
      <c r="E199" s="48"/>
    </row>
    <row r="200" spans="1:5" x14ac:dyDescent="0.2">
      <c r="A200" s="51">
        <v>5531</v>
      </c>
      <c r="B200" s="48" t="s">
        <v>259</v>
      </c>
      <c r="C200" s="277">
        <v>0</v>
      </c>
      <c r="D200" s="49">
        <v>0</v>
      </c>
      <c r="E200" s="48"/>
    </row>
    <row r="201" spans="1:5" x14ac:dyDescent="0.2">
      <c r="A201" s="51">
        <v>5532</v>
      </c>
      <c r="B201" s="48" t="s">
        <v>258</v>
      </c>
      <c r="C201" s="277">
        <v>0</v>
      </c>
      <c r="D201" s="49">
        <v>0</v>
      </c>
      <c r="E201" s="48"/>
    </row>
    <row r="202" spans="1:5" x14ac:dyDescent="0.2">
      <c r="A202" s="51">
        <v>5533</v>
      </c>
      <c r="B202" s="48" t="s">
        <v>257</v>
      </c>
      <c r="C202" s="277">
        <v>0</v>
      </c>
      <c r="D202" s="49">
        <v>0</v>
      </c>
      <c r="E202" s="48"/>
    </row>
    <row r="203" spans="1:5" x14ac:dyDescent="0.2">
      <c r="A203" s="51">
        <v>5534</v>
      </c>
      <c r="B203" s="48" t="s">
        <v>256</v>
      </c>
      <c r="C203" s="277">
        <v>0</v>
      </c>
      <c r="D203" s="49">
        <v>0</v>
      </c>
      <c r="E203" s="48"/>
    </row>
    <row r="204" spans="1:5" x14ac:dyDescent="0.2">
      <c r="A204" s="51">
        <v>5535</v>
      </c>
      <c r="B204" s="48" t="s">
        <v>255</v>
      </c>
      <c r="C204" s="277">
        <v>0</v>
      </c>
      <c r="D204" s="49">
        <v>0</v>
      </c>
      <c r="E204" s="48"/>
    </row>
    <row r="205" spans="1:5" x14ac:dyDescent="0.2">
      <c r="A205" s="51">
        <v>5540</v>
      </c>
      <c r="B205" s="48" t="s">
        <v>254</v>
      </c>
      <c r="C205" s="277">
        <v>0</v>
      </c>
      <c r="D205" s="49">
        <v>0</v>
      </c>
      <c r="E205" s="48"/>
    </row>
    <row r="206" spans="1:5" x14ac:dyDescent="0.2">
      <c r="A206" s="51">
        <v>5541</v>
      </c>
      <c r="B206" s="48" t="s">
        <v>254</v>
      </c>
      <c r="C206" s="277">
        <v>0</v>
      </c>
      <c r="D206" s="49">
        <v>0</v>
      </c>
      <c r="E206" s="48"/>
    </row>
    <row r="207" spans="1:5" x14ac:dyDescent="0.2">
      <c r="A207" s="51">
        <v>5550</v>
      </c>
      <c r="B207" s="48" t="s">
        <v>253</v>
      </c>
      <c r="C207" s="277">
        <v>0</v>
      </c>
      <c r="D207" s="49">
        <v>0</v>
      </c>
      <c r="E207" s="48"/>
    </row>
    <row r="208" spans="1:5" x14ac:dyDescent="0.2">
      <c r="A208" s="51">
        <v>5551</v>
      </c>
      <c r="B208" s="48" t="s">
        <v>253</v>
      </c>
      <c r="C208" s="277">
        <v>0</v>
      </c>
      <c r="D208" s="49">
        <v>0</v>
      </c>
      <c r="E208" s="48"/>
    </row>
    <row r="209" spans="1:5" x14ac:dyDescent="0.2">
      <c r="A209" s="51">
        <v>5590</v>
      </c>
      <c r="B209" s="48" t="s">
        <v>252</v>
      </c>
      <c r="C209" s="277">
        <v>0</v>
      </c>
      <c r="D209" s="49">
        <v>0</v>
      </c>
      <c r="E209" s="48"/>
    </row>
    <row r="210" spans="1:5" x14ac:dyDescent="0.2">
      <c r="A210" s="51">
        <v>5591</v>
      </c>
      <c r="B210" s="48" t="s">
        <v>251</v>
      </c>
      <c r="C210" s="277">
        <v>0</v>
      </c>
      <c r="D210" s="49">
        <v>0</v>
      </c>
      <c r="E210" s="48"/>
    </row>
    <row r="211" spans="1:5" x14ac:dyDescent="0.2">
      <c r="A211" s="51">
        <v>5592</v>
      </c>
      <c r="B211" s="48" t="s">
        <v>250</v>
      </c>
      <c r="C211" s="277">
        <v>0</v>
      </c>
      <c r="D211" s="49">
        <v>0</v>
      </c>
      <c r="E211" s="48"/>
    </row>
    <row r="212" spans="1:5" x14ac:dyDescent="0.2">
      <c r="A212" s="51">
        <v>5593</v>
      </c>
      <c r="B212" s="48" t="s">
        <v>249</v>
      </c>
      <c r="C212" s="277">
        <v>0</v>
      </c>
      <c r="D212" s="49">
        <v>0</v>
      </c>
      <c r="E212" s="48"/>
    </row>
    <row r="213" spans="1:5" x14ac:dyDescent="0.2">
      <c r="A213" s="51">
        <v>5594</v>
      </c>
      <c r="B213" s="48" t="s">
        <v>248</v>
      </c>
      <c r="C213" s="277">
        <v>0</v>
      </c>
      <c r="D213" s="49">
        <v>0</v>
      </c>
      <c r="E213" s="48"/>
    </row>
    <row r="214" spans="1:5" x14ac:dyDescent="0.2">
      <c r="A214" s="51">
        <v>5595</v>
      </c>
      <c r="B214" s="48" t="s">
        <v>247</v>
      </c>
      <c r="C214" s="277">
        <v>0</v>
      </c>
      <c r="D214" s="49">
        <v>0</v>
      </c>
      <c r="E214" s="48"/>
    </row>
    <row r="215" spans="1:5" x14ac:dyDescent="0.2">
      <c r="A215" s="51">
        <v>5596</v>
      </c>
      <c r="B215" s="48" t="s">
        <v>246</v>
      </c>
      <c r="C215" s="277">
        <v>0</v>
      </c>
      <c r="D215" s="49">
        <v>0</v>
      </c>
      <c r="E215" s="48"/>
    </row>
    <row r="216" spans="1:5" x14ac:dyDescent="0.2">
      <c r="A216" s="51">
        <v>5597</v>
      </c>
      <c r="B216" s="48" t="s">
        <v>245</v>
      </c>
      <c r="C216" s="277">
        <v>0</v>
      </c>
      <c r="D216" s="49">
        <v>0</v>
      </c>
      <c r="E216" s="48"/>
    </row>
    <row r="217" spans="1:5" x14ac:dyDescent="0.2">
      <c r="A217" s="51">
        <v>5598</v>
      </c>
      <c r="B217" s="48" t="s">
        <v>244</v>
      </c>
      <c r="C217" s="277">
        <v>0</v>
      </c>
      <c r="D217" s="49">
        <v>0</v>
      </c>
      <c r="E217" s="48"/>
    </row>
    <row r="218" spans="1:5" x14ac:dyDescent="0.2">
      <c r="A218" s="51">
        <v>5599</v>
      </c>
      <c r="B218" s="48" t="s">
        <v>243</v>
      </c>
      <c r="C218" s="277">
        <v>0</v>
      </c>
      <c r="D218" s="49">
        <v>0</v>
      </c>
      <c r="E218" s="48"/>
    </row>
    <row r="219" spans="1:5" s="177" customFormat="1" x14ac:dyDescent="0.2">
      <c r="A219" s="172">
        <v>5600</v>
      </c>
      <c r="B219" s="173" t="s">
        <v>242</v>
      </c>
      <c r="C219" s="278">
        <v>0</v>
      </c>
      <c r="D219" s="174">
        <v>0</v>
      </c>
      <c r="E219" s="173"/>
    </row>
    <row r="220" spans="1:5" x14ac:dyDescent="0.2">
      <c r="A220" s="51">
        <v>5610</v>
      </c>
      <c r="B220" s="48" t="s">
        <v>241</v>
      </c>
      <c r="C220" s="277">
        <v>0</v>
      </c>
      <c r="D220" s="49">
        <v>0</v>
      </c>
      <c r="E220" s="48"/>
    </row>
    <row r="221" spans="1:5" x14ac:dyDescent="0.2">
      <c r="A221" s="51">
        <v>5611</v>
      </c>
      <c r="B221" s="48" t="s">
        <v>240</v>
      </c>
      <c r="C221" s="277">
        <v>0</v>
      </c>
      <c r="D221" s="49">
        <v>0</v>
      </c>
      <c r="E221" s="48"/>
    </row>
    <row r="223" spans="1:5" x14ac:dyDescent="0.2">
      <c r="B223" s="41" t="s">
        <v>239</v>
      </c>
    </row>
  </sheetData>
  <sheetProtection formatCells="0" formatColumns="0" formatRows="0" insertColumns="0" insertRows="0" insertHyperlinks="0" deleteColumns="0" deleteRows="0" sort="0" autoFilter="0" pivotTables="0"/>
  <autoFilter ref="A98:E221"/>
  <mergeCells count="3">
    <mergeCell ref="A1:C1"/>
    <mergeCell ref="A2:C2"/>
    <mergeCell ref="A3:C3"/>
  </mergeCells>
  <pageMargins left="0.7" right="0.7" top="0.75" bottom="0.75" header="0.3" footer="0.3"/>
  <pageSetup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48.140625" style="60" customWidth="1"/>
    <col min="3" max="3" width="22.85546875" style="60" customWidth="1"/>
    <col min="4" max="5" width="16.7109375" style="60" customWidth="1"/>
    <col min="6" max="16384" width="9.140625" style="60"/>
  </cols>
  <sheetData>
    <row r="1" spans="1:5" ht="18.95" customHeight="1" x14ac:dyDescent="0.2">
      <c r="A1" s="358" t="s">
        <v>68</v>
      </c>
      <c r="B1" s="358"/>
      <c r="C1" s="358"/>
      <c r="D1" s="58" t="s">
        <v>97</v>
      </c>
      <c r="E1" s="37">
        <v>2021</v>
      </c>
    </row>
    <row r="2" spans="1:5" ht="18.95" customHeight="1" x14ac:dyDescent="0.2">
      <c r="A2" s="358" t="s">
        <v>438</v>
      </c>
      <c r="B2" s="358"/>
      <c r="C2" s="358"/>
      <c r="D2" s="58" t="s">
        <v>99</v>
      </c>
      <c r="E2" s="37" t="s">
        <v>603</v>
      </c>
    </row>
    <row r="3" spans="1:5" ht="18.95" customHeight="1" x14ac:dyDescent="0.2">
      <c r="A3" s="358" t="s">
        <v>641</v>
      </c>
      <c r="B3" s="358"/>
      <c r="C3" s="358"/>
      <c r="D3" s="58" t="s">
        <v>100</v>
      </c>
      <c r="E3" s="37">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63" t="s">
        <v>105</v>
      </c>
      <c r="D7" s="63" t="s">
        <v>106</v>
      </c>
      <c r="E7" s="63" t="s">
        <v>217</v>
      </c>
    </row>
    <row r="8" spans="1:5" x14ac:dyDescent="0.2">
      <c r="A8" s="64">
        <v>3110</v>
      </c>
      <c r="B8" s="60" t="s">
        <v>293</v>
      </c>
      <c r="C8" s="234">
        <v>11429029.390000001</v>
      </c>
    </row>
    <row r="9" spans="1:5" x14ac:dyDescent="0.2">
      <c r="A9" s="64">
        <v>3120</v>
      </c>
      <c r="B9" s="60" t="s">
        <v>440</v>
      </c>
      <c r="C9" s="234">
        <v>0</v>
      </c>
    </row>
    <row r="10" spans="1:5" x14ac:dyDescent="0.2">
      <c r="A10" s="64">
        <v>3130</v>
      </c>
      <c r="B10" s="60" t="s">
        <v>441</v>
      </c>
      <c r="C10" s="234">
        <v>22839342.390000001</v>
      </c>
    </row>
    <row r="12" spans="1:5" x14ac:dyDescent="0.2">
      <c r="A12" s="62" t="s">
        <v>442</v>
      </c>
      <c r="B12" s="62"/>
      <c r="C12" s="62"/>
      <c r="D12" s="62"/>
      <c r="E12" s="62"/>
    </row>
    <row r="13" spans="1:5" x14ac:dyDescent="0.2">
      <c r="A13" s="63" t="s">
        <v>103</v>
      </c>
      <c r="B13" s="63" t="s">
        <v>104</v>
      </c>
      <c r="C13" s="63" t="s">
        <v>105</v>
      </c>
      <c r="D13" s="63" t="s">
        <v>443</v>
      </c>
      <c r="E13" s="63"/>
    </row>
    <row r="14" spans="1:5" x14ac:dyDescent="0.2">
      <c r="A14" s="64">
        <v>3210</v>
      </c>
      <c r="B14" s="60" t="s">
        <v>444</v>
      </c>
      <c r="C14" s="234">
        <v>242906.18</v>
      </c>
    </row>
    <row r="15" spans="1:5" x14ac:dyDescent="0.2">
      <c r="A15" s="64">
        <v>3220</v>
      </c>
      <c r="B15" s="60" t="s">
        <v>445</v>
      </c>
      <c r="C15" s="234">
        <v>73209932.25</v>
      </c>
    </row>
    <row r="16" spans="1:5" x14ac:dyDescent="0.2">
      <c r="A16" s="64">
        <v>3230</v>
      </c>
      <c r="B16" s="60" t="s">
        <v>446</v>
      </c>
      <c r="C16" s="234">
        <v>0</v>
      </c>
    </row>
    <row r="17" spans="1:3" x14ac:dyDescent="0.2">
      <c r="A17" s="64">
        <v>3231</v>
      </c>
      <c r="B17" s="60" t="s">
        <v>447</v>
      </c>
      <c r="C17" s="234">
        <v>0</v>
      </c>
    </row>
    <row r="18" spans="1:3" x14ac:dyDescent="0.2">
      <c r="A18" s="64">
        <v>3232</v>
      </c>
      <c r="B18" s="60" t="s">
        <v>448</v>
      </c>
      <c r="C18" s="234">
        <v>0</v>
      </c>
    </row>
    <row r="19" spans="1:3" x14ac:dyDescent="0.2">
      <c r="A19" s="64">
        <v>3233</v>
      </c>
      <c r="B19" s="60" t="s">
        <v>449</v>
      </c>
      <c r="C19" s="234">
        <v>0</v>
      </c>
    </row>
    <row r="20" spans="1:3" x14ac:dyDescent="0.2">
      <c r="A20" s="64">
        <v>3239</v>
      </c>
      <c r="B20" s="60" t="s">
        <v>450</v>
      </c>
      <c r="C20" s="234">
        <v>0</v>
      </c>
    </row>
    <row r="21" spans="1:3" x14ac:dyDescent="0.2">
      <c r="A21" s="64">
        <v>3240</v>
      </c>
      <c r="B21" s="60" t="s">
        <v>451</v>
      </c>
      <c r="C21" s="234">
        <v>0</v>
      </c>
    </row>
    <row r="22" spans="1:3" x14ac:dyDescent="0.2">
      <c r="A22" s="64">
        <v>3241</v>
      </c>
      <c r="B22" s="60" t="s">
        <v>452</v>
      </c>
      <c r="C22" s="234">
        <v>0</v>
      </c>
    </row>
    <row r="23" spans="1:3" x14ac:dyDescent="0.2">
      <c r="A23" s="64">
        <v>3242</v>
      </c>
      <c r="B23" s="60" t="s">
        <v>453</v>
      </c>
      <c r="C23" s="234">
        <v>0</v>
      </c>
    </row>
    <row r="24" spans="1:3" x14ac:dyDescent="0.2">
      <c r="A24" s="64">
        <v>3243</v>
      </c>
      <c r="B24" s="60" t="s">
        <v>454</v>
      </c>
      <c r="C24" s="234">
        <v>0</v>
      </c>
    </row>
    <row r="25" spans="1:3" x14ac:dyDescent="0.2">
      <c r="A25" s="64">
        <v>3250</v>
      </c>
      <c r="B25" s="60" t="s">
        <v>455</v>
      </c>
      <c r="C25" s="234">
        <v>0</v>
      </c>
    </row>
    <row r="26" spans="1:3" x14ac:dyDescent="0.2">
      <c r="A26" s="64">
        <v>3251</v>
      </c>
      <c r="B26" s="60" t="s">
        <v>456</v>
      </c>
      <c r="C26" s="234">
        <v>0</v>
      </c>
    </row>
    <row r="27" spans="1:3" x14ac:dyDescent="0.2">
      <c r="A27" s="64">
        <v>3252</v>
      </c>
      <c r="B27" s="60" t="s">
        <v>457</v>
      </c>
      <c r="C27" s="234">
        <v>0</v>
      </c>
    </row>
    <row r="29" spans="1:3" x14ac:dyDescent="0.2">
      <c r="B29" s="41" t="s">
        <v>239</v>
      </c>
    </row>
    <row r="31" spans="1:3" x14ac:dyDescent="0.2">
      <c r="B31" s="41"/>
      <c r="C31" s="41"/>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74803149606299213" bottom="0.74803149606299213" header="0.31496062992125984" footer="0.31496062992125984"/>
  <pageSetup scale="7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3"/>
  <sheetViews>
    <sheetView showGridLines="0" zoomScaleNormal="100" zoomScaleSheetLayoutView="100" workbookViewId="0">
      <selection activeCell="D28" sqref="D28"/>
    </sheetView>
  </sheetViews>
  <sheetFormatPr baseColWidth="10" defaultColWidth="9.140625" defaultRowHeight="11.25" x14ac:dyDescent="0.2"/>
  <cols>
    <col min="1" max="1" width="10" style="60" customWidth="1"/>
    <col min="2" max="2" width="63.42578125" style="60" bestFit="1" customWidth="1"/>
    <col min="3" max="3" width="15.28515625" style="60" bestFit="1" customWidth="1"/>
    <col min="4" max="4" width="16.42578125" style="60" bestFit="1" customWidth="1"/>
    <col min="5" max="5" width="19.140625" style="60" customWidth="1"/>
    <col min="6" max="6" width="9.140625" style="60"/>
    <col min="7" max="7" width="22.140625" style="60" bestFit="1" customWidth="1"/>
    <col min="8" max="16384" width="9.140625" style="60"/>
  </cols>
  <sheetData>
    <row r="1" spans="1:5" s="66" customFormat="1" ht="18.95" customHeight="1" x14ac:dyDescent="0.25">
      <c r="A1" s="358" t="s">
        <v>68</v>
      </c>
      <c r="B1" s="358"/>
      <c r="C1" s="358"/>
      <c r="D1" s="58" t="s">
        <v>97</v>
      </c>
      <c r="E1" s="37">
        <v>2021</v>
      </c>
    </row>
    <row r="2" spans="1:5" s="66" customFormat="1" ht="18.95" customHeight="1" x14ac:dyDescent="0.25">
      <c r="A2" s="358" t="s">
        <v>458</v>
      </c>
      <c r="B2" s="358"/>
      <c r="C2" s="358"/>
      <c r="D2" s="58" t="s">
        <v>99</v>
      </c>
      <c r="E2" s="37" t="s">
        <v>603</v>
      </c>
    </row>
    <row r="3" spans="1:5" s="66" customFormat="1" ht="18.95" customHeight="1" x14ac:dyDescent="0.25">
      <c r="A3" s="358" t="s">
        <v>641</v>
      </c>
      <c r="B3" s="358"/>
      <c r="C3" s="358"/>
      <c r="D3" s="58" t="s">
        <v>100</v>
      </c>
      <c r="E3" s="37">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x14ac:dyDescent="0.2">
      <c r="A8" s="64">
        <v>1111</v>
      </c>
      <c r="B8" s="60" t="s">
        <v>461</v>
      </c>
      <c r="C8" s="234">
        <v>104999.66</v>
      </c>
      <c r="D8" s="234">
        <v>54999.66</v>
      </c>
    </row>
    <row r="9" spans="1:5" x14ac:dyDescent="0.2">
      <c r="A9" s="64">
        <v>1112</v>
      </c>
      <c r="B9" s="60" t="s">
        <v>462</v>
      </c>
      <c r="C9" s="234">
        <v>1471319.33</v>
      </c>
      <c r="D9" s="234">
        <v>1265833.43</v>
      </c>
    </row>
    <row r="10" spans="1:5" x14ac:dyDescent="0.2">
      <c r="A10" s="64">
        <v>1113</v>
      </c>
      <c r="B10" s="60" t="s">
        <v>463</v>
      </c>
      <c r="C10" s="234">
        <v>0</v>
      </c>
      <c r="D10" s="234">
        <v>0</v>
      </c>
    </row>
    <row r="11" spans="1:5" x14ac:dyDescent="0.2">
      <c r="A11" s="64">
        <v>1114</v>
      </c>
      <c r="B11" s="60" t="s">
        <v>107</v>
      </c>
      <c r="C11" s="234">
        <v>0</v>
      </c>
      <c r="D11" s="234">
        <v>0</v>
      </c>
    </row>
    <row r="12" spans="1:5" x14ac:dyDescent="0.2">
      <c r="A12" s="64">
        <v>1115</v>
      </c>
      <c r="B12" s="60" t="s">
        <v>108</v>
      </c>
      <c r="C12" s="234">
        <v>0</v>
      </c>
      <c r="D12" s="234">
        <v>0</v>
      </c>
    </row>
    <row r="13" spans="1:5" x14ac:dyDescent="0.2">
      <c r="A13" s="64">
        <v>1116</v>
      </c>
      <c r="B13" s="60" t="s">
        <v>464</v>
      </c>
      <c r="C13" s="234">
        <v>0</v>
      </c>
      <c r="D13" s="234">
        <v>0</v>
      </c>
    </row>
    <row r="14" spans="1:5" x14ac:dyDescent="0.2">
      <c r="A14" s="64">
        <v>1119</v>
      </c>
      <c r="B14" s="60" t="s">
        <v>465</v>
      </c>
      <c r="C14" s="234">
        <v>0</v>
      </c>
      <c r="D14" s="234">
        <v>0</v>
      </c>
    </row>
    <row r="15" spans="1:5" x14ac:dyDescent="0.2">
      <c r="A15" s="68">
        <v>1110</v>
      </c>
      <c r="B15" s="69" t="s">
        <v>466</v>
      </c>
      <c r="C15" s="233">
        <f>SUM(C8:C14)</f>
        <v>1576318.99</v>
      </c>
      <c r="D15" s="233">
        <f>SUM(D8:D14)</f>
        <v>1320833.0899999999</v>
      </c>
    </row>
    <row r="18" spans="1:6" x14ac:dyDescent="0.2">
      <c r="A18" s="62" t="s">
        <v>467</v>
      </c>
      <c r="B18" s="62"/>
      <c r="C18" s="62"/>
      <c r="D18" s="62"/>
    </row>
    <row r="19" spans="1:6" x14ac:dyDescent="0.2">
      <c r="A19" s="63" t="s">
        <v>103</v>
      </c>
      <c r="B19" s="63" t="s">
        <v>460</v>
      </c>
      <c r="C19" s="67" t="s">
        <v>611</v>
      </c>
      <c r="D19" s="67" t="s">
        <v>469</v>
      </c>
    </row>
    <row r="20" spans="1:6" x14ac:dyDescent="0.2">
      <c r="A20" s="68">
        <v>1230</v>
      </c>
      <c r="B20" s="70" t="s">
        <v>156</v>
      </c>
      <c r="C20" s="233">
        <f>SUM(C21:C27)</f>
        <v>0</v>
      </c>
      <c r="D20" s="233">
        <v>0</v>
      </c>
    </row>
    <row r="21" spans="1:6" x14ac:dyDescent="0.2">
      <c r="A21" s="64">
        <v>1231</v>
      </c>
      <c r="B21" s="60" t="s">
        <v>157</v>
      </c>
      <c r="C21" s="234">
        <v>0</v>
      </c>
      <c r="D21" s="234">
        <v>0</v>
      </c>
    </row>
    <row r="22" spans="1:6" x14ac:dyDescent="0.2">
      <c r="A22" s="64">
        <v>1232</v>
      </c>
      <c r="B22" s="60" t="s">
        <v>158</v>
      </c>
      <c r="C22" s="234">
        <v>0</v>
      </c>
      <c r="D22" s="234">
        <v>0</v>
      </c>
    </row>
    <row r="23" spans="1:6" x14ac:dyDescent="0.2">
      <c r="A23" s="64">
        <v>1233</v>
      </c>
      <c r="B23" s="60" t="s">
        <v>159</v>
      </c>
      <c r="C23" s="234">
        <v>0</v>
      </c>
      <c r="D23" s="234">
        <v>0</v>
      </c>
    </row>
    <row r="24" spans="1:6" x14ac:dyDescent="0.2">
      <c r="A24" s="64">
        <v>1234</v>
      </c>
      <c r="B24" s="60" t="s">
        <v>160</v>
      </c>
      <c r="C24" s="234">
        <v>0</v>
      </c>
      <c r="D24" s="234">
        <v>0</v>
      </c>
    </row>
    <row r="25" spans="1:6" x14ac:dyDescent="0.2">
      <c r="A25" s="64">
        <v>1235</v>
      </c>
      <c r="B25" s="60" t="s">
        <v>161</v>
      </c>
      <c r="C25" s="234">
        <v>0</v>
      </c>
      <c r="D25" s="234">
        <v>0</v>
      </c>
    </row>
    <row r="26" spans="1:6" x14ac:dyDescent="0.2">
      <c r="A26" s="64">
        <v>1236</v>
      </c>
      <c r="B26" s="60" t="s">
        <v>162</v>
      </c>
      <c r="C26" s="234">
        <v>0</v>
      </c>
      <c r="D26" s="234">
        <v>0</v>
      </c>
    </row>
    <row r="27" spans="1:6" x14ac:dyDescent="0.2">
      <c r="A27" s="64">
        <v>1239</v>
      </c>
      <c r="B27" s="60" t="s">
        <v>163</v>
      </c>
      <c r="C27" s="234">
        <v>0</v>
      </c>
      <c r="D27" s="234">
        <v>0</v>
      </c>
    </row>
    <row r="28" spans="1:6" x14ac:dyDescent="0.2">
      <c r="A28" s="68">
        <v>1240</v>
      </c>
      <c r="B28" s="70" t="s">
        <v>164</v>
      </c>
      <c r="C28" s="233">
        <f>SUM(C29:C36)</f>
        <v>-54699.780000000028</v>
      </c>
      <c r="D28" s="233">
        <f>SUM(D29:D36)</f>
        <v>1783930.49</v>
      </c>
      <c r="F28" s="65"/>
    </row>
    <row r="29" spans="1:6" x14ac:dyDescent="0.2">
      <c r="A29" s="64">
        <v>1241</v>
      </c>
      <c r="B29" s="60" t="s">
        <v>165</v>
      </c>
      <c r="C29" s="234">
        <v>210769.94</v>
      </c>
      <c r="D29" s="234">
        <f>+C29</f>
        <v>210769.94</v>
      </c>
    </row>
    <row r="30" spans="1:6" x14ac:dyDescent="0.2">
      <c r="A30" s="64">
        <v>1242</v>
      </c>
      <c r="B30" s="60" t="s">
        <v>166</v>
      </c>
      <c r="C30" s="234">
        <v>0</v>
      </c>
      <c r="D30" s="234">
        <v>0</v>
      </c>
    </row>
    <row r="31" spans="1:6" x14ac:dyDescent="0.2">
      <c r="A31" s="64">
        <v>1243</v>
      </c>
      <c r="B31" s="60" t="s">
        <v>167</v>
      </c>
      <c r="C31" s="234">
        <v>0</v>
      </c>
      <c r="D31" s="234">
        <v>0</v>
      </c>
    </row>
    <row r="32" spans="1:6" x14ac:dyDescent="0.2">
      <c r="A32" s="64">
        <v>1244</v>
      </c>
      <c r="B32" s="60" t="s">
        <v>168</v>
      </c>
      <c r="C32" s="234">
        <v>804154.21</v>
      </c>
      <c r="D32" s="234">
        <f>+C32</f>
        <v>804154.21</v>
      </c>
    </row>
    <row r="33" spans="1:4" x14ac:dyDescent="0.2">
      <c r="A33" s="64">
        <v>1245</v>
      </c>
      <c r="B33" s="60" t="s">
        <v>169</v>
      </c>
      <c r="C33" s="234">
        <v>0</v>
      </c>
      <c r="D33" s="234">
        <v>0</v>
      </c>
    </row>
    <row r="34" spans="1:4" x14ac:dyDescent="0.2">
      <c r="A34" s="64">
        <v>1246</v>
      </c>
      <c r="B34" s="60" t="s">
        <v>170</v>
      </c>
      <c r="C34" s="234">
        <v>428006.34</v>
      </c>
      <c r="D34" s="234">
        <f>+C34</f>
        <v>428006.34</v>
      </c>
    </row>
    <row r="35" spans="1:4" x14ac:dyDescent="0.2">
      <c r="A35" s="64">
        <v>1247</v>
      </c>
      <c r="B35" s="60" t="s">
        <v>171</v>
      </c>
      <c r="C35" s="234">
        <v>0</v>
      </c>
      <c r="D35" s="234">
        <v>0</v>
      </c>
    </row>
    <row r="36" spans="1:4" x14ac:dyDescent="0.2">
      <c r="A36" s="64">
        <v>1248</v>
      </c>
      <c r="B36" s="60" t="s">
        <v>172</v>
      </c>
      <c r="C36" s="234">
        <v>-1497630.27</v>
      </c>
      <c r="D36" s="234">
        <v>341000</v>
      </c>
    </row>
    <row r="37" spans="1:4" x14ac:dyDescent="0.2">
      <c r="A37" s="68">
        <v>1250</v>
      </c>
      <c r="B37" s="70" t="s">
        <v>176</v>
      </c>
      <c r="C37" s="233">
        <f>SUM(C38:C42)</f>
        <v>45832.639999999999</v>
      </c>
      <c r="D37" s="233">
        <f>+D38</f>
        <v>45832.639999999999</v>
      </c>
    </row>
    <row r="38" spans="1:4" x14ac:dyDescent="0.2">
      <c r="A38" s="64">
        <v>1251</v>
      </c>
      <c r="B38" s="60" t="s">
        <v>177</v>
      </c>
      <c r="C38" s="234">
        <v>45832.639999999999</v>
      </c>
      <c r="D38" s="234">
        <f>+C38</f>
        <v>45832.639999999999</v>
      </c>
    </row>
    <row r="39" spans="1:4" x14ac:dyDescent="0.2">
      <c r="A39" s="64">
        <v>1252</v>
      </c>
      <c r="B39" s="60" t="s">
        <v>178</v>
      </c>
      <c r="C39" s="234">
        <v>0</v>
      </c>
      <c r="D39" s="234">
        <v>0</v>
      </c>
    </row>
    <row r="40" spans="1:4" x14ac:dyDescent="0.2">
      <c r="A40" s="64">
        <v>1253</v>
      </c>
      <c r="B40" s="60" t="s">
        <v>179</v>
      </c>
      <c r="C40" s="234">
        <v>0</v>
      </c>
      <c r="D40" s="234">
        <v>0</v>
      </c>
    </row>
    <row r="41" spans="1:4" x14ac:dyDescent="0.2">
      <c r="A41" s="64">
        <v>1254</v>
      </c>
      <c r="B41" s="60" t="s">
        <v>180</v>
      </c>
      <c r="C41" s="234">
        <v>0</v>
      </c>
      <c r="D41" s="234">
        <v>0</v>
      </c>
    </row>
    <row r="42" spans="1:4" x14ac:dyDescent="0.2">
      <c r="A42" s="64">
        <v>1259</v>
      </c>
      <c r="B42" s="60" t="s">
        <v>181</v>
      </c>
      <c r="C42" s="234">
        <v>0</v>
      </c>
      <c r="D42" s="234">
        <v>0</v>
      </c>
    </row>
    <row r="43" spans="1:4" x14ac:dyDescent="0.2">
      <c r="A43" s="64"/>
      <c r="B43" s="69" t="s">
        <v>470</v>
      </c>
      <c r="C43" s="233">
        <f>C20+C28+C37</f>
        <v>-8867.1400000000285</v>
      </c>
      <c r="D43" s="233">
        <f>D20+D28+D37</f>
        <v>1829763.13</v>
      </c>
    </row>
    <row r="45" spans="1:4" x14ac:dyDescent="0.2">
      <c r="A45" s="62" t="s">
        <v>471</v>
      </c>
      <c r="B45" s="62"/>
      <c r="C45" s="62"/>
      <c r="D45" s="62"/>
    </row>
    <row r="46" spans="1:4" x14ac:dyDescent="0.2">
      <c r="A46" s="63" t="s">
        <v>103</v>
      </c>
      <c r="B46" s="63" t="s">
        <v>460</v>
      </c>
      <c r="C46" s="67">
        <v>2021</v>
      </c>
      <c r="D46" s="67">
        <v>2020</v>
      </c>
    </row>
    <row r="47" spans="1:4" x14ac:dyDescent="0.2">
      <c r="A47" s="68">
        <v>3210</v>
      </c>
      <c r="B47" s="70" t="s">
        <v>472</v>
      </c>
      <c r="C47" s="233">
        <v>0</v>
      </c>
      <c r="D47" s="233">
        <v>0</v>
      </c>
    </row>
    <row r="48" spans="1:4" x14ac:dyDescent="0.2">
      <c r="A48" s="64"/>
      <c r="B48" s="69" t="s">
        <v>473</v>
      </c>
      <c r="C48" s="233">
        <v>0</v>
      </c>
      <c r="D48" s="233">
        <v>0</v>
      </c>
    </row>
    <row r="49" spans="1:4" x14ac:dyDescent="0.2">
      <c r="A49" s="68">
        <v>5400</v>
      </c>
      <c r="B49" s="70" t="s">
        <v>287</v>
      </c>
      <c r="C49" s="233">
        <v>0</v>
      </c>
      <c r="D49" s="233">
        <v>0</v>
      </c>
    </row>
    <row r="50" spans="1:4" x14ac:dyDescent="0.2">
      <c r="A50" s="64">
        <v>5410</v>
      </c>
      <c r="B50" s="60" t="s">
        <v>474</v>
      </c>
      <c r="C50" s="234">
        <v>0</v>
      </c>
      <c r="D50" s="234">
        <v>0</v>
      </c>
    </row>
    <row r="51" spans="1:4" x14ac:dyDescent="0.2">
      <c r="A51" s="64">
        <v>5411</v>
      </c>
      <c r="B51" s="60" t="s">
        <v>285</v>
      </c>
      <c r="C51" s="234">
        <v>0</v>
      </c>
      <c r="D51" s="234">
        <v>0</v>
      </c>
    </row>
    <row r="52" spans="1:4" x14ac:dyDescent="0.2">
      <c r="A52" s="64">
        <v>5420</v>
      </c>
      <c r="B52" s="60" t="s">
        <v>475</v>
      </c>
      <c r="C52" s="234">
        <v>0</v>
      </c>
      <c r="D52" s="234">
        <v>0</v>
      </c>
    </row>
    <row r="53" spans="1:4" x14ac:dyDescent="0.2">
      <c r="A53" s="64">
        <v>5421</v>
      </c>
      <c r="B53" s="60" t="s">
        <v>282</v>
      </c>
      <c r="C53" s="234">
        <v>0</v>
      </c>
      <c r="D53" s="234">
        <v>0</v>
      </c>
    </row>
    <row r="54" spans="1:4" x14ac:dyDescent="0.2">
      <c r="A54" s="64">
        <v>5430</v>
      </c>
      <c r="B54" s="60" t="s">
        <v>476</v>
      </c>
      <c r="C54" s="234">
        <v>0</v>
      </c>
      <c r="D54" s="234">
        <v>0</v>
      </c>
    </row>
    <row r="55" spans="1:4" x14ac:dyDescent="0.2">
      <c r="A55" s="64">
        <v>5431</v>
      </c>
      <c r="B55" s="60" t="s">
        <v>279</v>
      </c>
      <c r="C55" s="234">
        <v>0</v>
      </c>
      <c r="D55" s="234">
        <v>0</v>
      </c>
    </row>
    <row r="56" spans="1:4" x14ac:dyDescent="0.2">
      <c r="A56" s="64">
        <v>5440</v>
      </c>
      <c r="B56" s="60" t="s">
        <v>477</v>
      </c>
      <c r="C56" s="234">
        <v>0</v>
      </c>
      <c r="D56" s="234">
        <v>0</v>
      </c>
    </row>
    <row r="57" spans="1:4" x14ac:dyDescent="0.2">
      <c r="A57" s="64">
        <v>5441</v>
      </c>
      <c r="B57" s="60" t="s">
        <v>477</v>
      </c>
      <c r="C57" s="234">
        <v>0</v>
      </c>
      <c r="D57" s="234">
        <v>0</v>
      </c>
    </row>
    <row r="58" spans="1:4" x14ac:dyDescent="0.2">
      <c r="A58" s="64">
        <v>5450</v>
      </c>
      <c r="B58" s="60" t="s">
        <v>478</v>
      </c>
      <c r="C58" s="234">
        <v>0</v>
      </c>
      <c r="D58" s="234">
        <v>0</v>
      </c>
    </row>
    <row r="59" spans="1:4" x14ac:dyDescent="0.2">
      <c r="A59" s="64">
        <v>5451</v>
      </c>
      <c r="B59" s="60" t="s">
        <v>275</v>
      </c>
      <c r="C59" s="234">
        <v>0</v>
      </c>
      <c r="D59" s="234">
        <v>0</v>
      </c>
    </row>
    <row r="60" spans="1:4" x14ac:dyDescent="0.2">
      <c r="A60" s="64">
        <v>5452</v>
      </c>
      <c r="B60" s="60" t="s">
        <v>274</v>
      </c>
      <c r="C60" s="234">
        <v>0</v>
      </c>
      <c r="D60" s="234">
        <v>0</v>
      </c>
    </row>
    <row r="61" spans="1:4" x14ac:dyDescent="0.2">
      <c r="A61" s="68">
        <v>5500</v>
      </c>
      <c r="B61" s="70" t="s">
        <v>273</v>
      </c>
      <c r="C61" s="233">
        <v>0</v>
      </c>
      <c r="D61" s="233">
        <v>0</v>
      </c>
    </row>
    <row r="62" spans="1:4" x14ac:dyDescent="0.2">
      <c r="A62" s="64">
        <v>5510</v>
      </c>
      <c r="B62" s="60" t="s">
        <v>272</v>
      </c>
      <c r="C62" s="234">
        <f>+C67</f>
        <v>1839955.0700000003</v>
      </c>
      <c r="D62" s="234">
        <v>1879488.75</v>
      </c>
    </row>
    <row r="63" spans="1:4" x14ac:dyDescent="0.2">
      <c r="A63" s="64">
        <v>5511</v>
      </c>
      <c r="B63" s="60" t="s">
        <v>271</v>
      </c>
      <c r="C63" s="234">
        <v>0</v>
      </c>
      <c r="D63" s="234">
        <v>0</v>
      </c>
    </row>
    <row r="64" spans="1:4" x14ac:dyDescent="0.2">
      <c r="A64" s="64">
        <v>5512</v>
      </c>
      <c r="B64" s="60" t="s">
        <v>270</v>
      </c>
      <c r="C64" s="234">
        <v>0</v>
      </c>
      <c r="D64" s="234">
        <v>0</v>
      </c>
    </row>
    <row r="65" spans="1:4" x14ac:dyDescent="0.2">
      <c r="A65" s="64">
        <v>5513</v>
      </c>
      <c r="B65" s="60" t="s">
        <v>269</v>
      </c>
      <c r="C65" s="234">
        <v>0</v>
      </c>
      <c r="D65" s="234">
        <v>0</v>
      </c>
    </row>
    <row r="66" spans="1:4" x14ac:dyDescent="0.2">
      <c r="A66" s="64">
        <v>5514</v>
      </c>
      <c r="B66" s="60" t="s">
        <v>268</v>
      </c>
      <c r="C66" s="234">
        <v>0</v>
      </c>
      <c r="D66" s="234">
        <v>0</v>
      </c>
    </row>
    <row r="67" spans="1:4" x14ac:dyDescent="0.2">
      <c r="A67" s="64">
        <v>5515</v>
      </c>
      <c r="B67" s="60" t="s">
        <v>267</v>
      </c>
      <c r="C67" s="234">
        <v>1839955.0700000003</v>
      </c>
      <c r="D67" s="234">
        <v>1879488.75</v>
      </c>
    </row>
    <row r="68" spans="1:4" x14ac:dyDescent="0.2">
      <c r="A68" s="64">
        <v>5516</v>
      </c>
      <c r="B68" s="60" t="s">
        <v>266</v>
      </c>
      <c r="C68" s="234">
        <v>0</v>
      </c>
      <c r="D68" s="234">
        <v>0</v>
      </c>
    </row>
    <row r="69" spans="1:4" x14ac:dyDescent="0.2">
      <c r="A69" s="64">
        <v>5517</v>
      </c>
      <c r="B69" s="60" t="s">
        <v>265</v>
      </c>
      <c r="C69" s="234">
        <v>0</v>
      </c>
      <c r="D69" s="234">
        <v>0</v>
      </c>
    </row>
    <row r="70" spans="1:4" x14ac:dyDescent="0.2">
      <c r="A70" s="64">
        <v>5518</v>
      </c>
      <c r="B70" s="60" t="s">
        <v>264</v>
      </c>
      <c r="C70" s="234">
        <v>0</v>
      </c>
      <c r="D70" s="234">
        <v>0</v>
      </c>
    </row>
    <row r="71" spans="1:4" x14ac:dyDescent="0.2">
      <c r="A71" s="64">
        <v>5520</v>
      </c>
      <c r="B71" s="60" t="s">
        <v>263</v>
      </c>
      <c r="C71" s="234">
        <v>0</v>
      </c>
      <c r="D71" s="234">
        <v>0</v>
      </c>
    </row>
    <row r="72" spans="1:4" x14ac:dyDescent="0.2">
      <c r="A72" s="64">
        <v>5521</v>
      </c>
      <c r="B72" s="60" t="s">
        <v>262</v>
      </c>
      <c r="C72" s="234">
        <v>0</v>
      </c>
      <c r="D72" s="234">
        <v>0</v>
      </c>
    </row>
    <row r="73" spans="1:4" x14ac:dyDescent="0.2">
      <c r="A73" s="64">
        <v>5522</v>
      </c>
      <c r="B73" s="60" t="s">
        <v>261</v>
      </c>
      <c r="C73" s="234">
        <v>0</v>
      </c>
      <c r="D73" s="234">
        <v>0</v>
      </c>
    </row>
    <row r="74" spans="1:4" x14ac:dyDescent="0.2">
      <c r="A74" s="64">
        <v>5530</v>
      </c>
      <c r="B74" s="60" t="s">
        <v>260</v>
      </c>
      <c r="C74" s="234">
        <v>0</v>
      </c>
      <c r="D74" s="234">
        <v>0</v>
      </c>
    </row>
    <row r="75" spans="1:4" x14ac:dyDescent="0.2">
      <c r="A75" s="64">
        <v>5531</v>
      </c>
      <c r="B75" s="60" t="s">
        <v>259</v>
      </c>
      <c r="C75" s="234">
        <v>0</v>
      </c>
      <c r="D75" s="234">
        <v>0</v>
      </c>
    </row>
    <row r="76" spans="1:4" x14ac:dyDescent="0.2">
      <c r="A76" s="64">
        <v>5532</v>
      </c>
      <c r="B76" s="60" t="s">
        <v>258</v>
      </c>
      <c r="C76" s="234">
        <v>0</v>
      </c>
      <c r="D76" s="234">
        <v>0</v>
      </c>
    </row>
    <row r="77" spans="1:4" x14ac:dyDescent="0.2">
      <c r="A77" s="64">
        <v>5533</v>
      </c>
      <c r="B77" s="60" t="s">
        <v>257</v>
      </c>
      <c r="C77" s="234">
        <v>0</v>
      </c>
      <c r="D77" s="234">
        <v>0</v>
      </c>
    </row>
    <row r="78" spans="1:4" x14ac:dyDescent="0.2">
      <c r="A78" s="64">
        <v>5534</v>
      </c>
      <c r="B78" s="60" t="s">
        <v>256</v>
      </c>
      <c r="C78" s="234">
        <v>0</v>
      </c>
      <c r="D78" s="234">
        <v>0</v>
      </c>
    </row>
    <row r="79" spans="1:4" x14ac:dyDescent="0.2">
      <c r="A79" s="64">
        <v>5535</v>
      </c>
      <c r="B79" s="60" t="s">
        <v>255</v>
      </c>
      <c r="C79" s="234">
        <v>0</v>
      </c>
      <c r="D79" s="234">
        <v>0</v>
      </c>
    </row>
    <row r="80" spans="1:4" x14ac:dyDescent="0.2">
      <c r="A80" s="64">
        <v>5540</v>
      </c>
      <c r="B80" s="60" t="s">
        <v>254</v>
      </c>
      <c r="C80" s="234">
        <v>0</v>
      </c>
      <c r="D80" s="234">
        <v>0</v>
      </c>
    </row>
    <row r="81" spans="1:4" x14ac:dyDescent="0.2">
      <c r="A81" s="64">
        <v>5541</v>
      </c>
      <c r="B81" s="60" t="s">
        <v>254</v>
      </c>
      <c r="C81" s="234">
        <v>0</v>
      </c>
      <c r="D81" s="234">
        <v>0</v>
      </c>
    </row>
    <row r="82" spans="1:4" x14ac:dyDescent="0.2">
      <c r="A82" s="64">
        <v>5550</v>
      </c>
      <c r="B82" s="60" t="s">
        <v>253</v>
      </c>
      <c r="C82" s="234">
        <v>0</v>
      </c>
      <c r="D82" s="234">
        <v>0</v>
      </c>
    </row>
    <row r="83" spans="1:4" x14ac:dyDescent="0.2">
      <c r="A83" s="64">
        <v>5551</v>
      </c>
      <c r="B83" s="60" t="s">
        <v>253</v>
      </c>
      <c r="C83" s="234">
        <v>0</v>
      </c>
      <c r="D83" s="234">
        <v>0</v>
      </c>
    </row>
    <row r="84" spans="1:4" x14ac:dyDescent="0.2">
      <c r="A84" s="64">
        <v>5590</v>
      </c>
      <c r="B84" s="60" t="s">
        <v>252</v>
      </c>
      <c r="C84" s="234">
        <v>0</v>
      </c>
      <c r="D84" s="234">
        <v>0</v>
      </c>
    </row>
    <row r="85" spans="1:4" x14ac:dyDescent="0.2">
      <c r="A85" s="64">
        <v>5591</v>
      </c>
      <c r="B85" s="60" t="s">
        <v>251</v>
      </c>
      <c r="C85" s="234">
        <v>0</v>
      </c>
      <c r="D85" s="234">
        <v>0</v>
      </c>
    </row>
    <row r="86" spans="1:4" x14ac:dyDescent="0.2">
      <c r="A86" s="64">
        <v>5592</v>
      </c>
      <c r="B86" s="60" t="s">
        <v>250</v>
      </c>
      <c r="C86" s="234">
        <v>0</v>
      </c>
      <c r="D86" s="234">
        <v>0</v>
      </c>
    </row>
    <row r="87" spans="1:4" x14ac:dyDescent="0.2">
      <c r="A87" s="64">
        <v>5593</v>
      </c>
      <c r="B87" s="60" t="s">
        <v>249</v>
      </c>
      <c r="C87" s="234">
        <v>0</v>
      </c>
      <c r="D87" s="234">
        <v>0</v>
      </c>
    </row>
    <row r="88" spans="1:4" x14ac:dyDescent="0.2">
      <c r="A88" s="64">
        <v>5594</v>
      </c>
      <c r="B88" s="60" t="s">
        <v>479</v>
      </c>
      <c r="C88" s="234">
        <v>0</v>
      </c>
      <c r="D88" s="234">
        <v>0</v>
      </c>
    </row>
    <row r="89" spans="1:4" x14ac:dyDescent="0.2">
      <c r="A89" s="64">
        <v>5595</v>
      </c>
      <c r="B89" s="60" t="s">
        <v>247</v>
      </c>
      <c r="C89" s="234">
        <v>0</v>
      </c>
      <c r="D89" s="234">
        <v>0</v>
      </c>
    </row>
    <row r="90" spans="1:4" x14ac:dyDescent="0.2">
      <c r="A90" s="64">
        <v>5596</v>
      </c>
      <c r="B90" s="60" t="s">
        <v>246</v>
      </c>
      <c r="C90" s="234">
        <v>0</v>
      </c>
      <c r="D90" s="234">
        <v>0</v>
      </c>
    </row>
    <row r="91" spans="1:4" x14ac:dyDescent="0.2">
      <c r="A91" s="64">
        <v>5597</v>
      </c>
      <c r="B91" s="60" t="s">
        <v>245</v>
      </c>
      <c r="C91" s="234">
        <v>0</v>
      </c>
      <c r="D91" s="234">
        <v>0</v>
      </c>
    </row>
    <row r="92" spans="1:4" x14ac:dyDescent="0.2">
      <c r="A92" s="64">
        <v>5599</v>
      </c>
      <c r="B92" s="60" t="s">
        <v>243</v>
      </c>
      <c r="C92" s="234">
        <v>0</v>
      </c>
      <c r="D92" s="234">
        <v>0</v>
      </c>
    </row>
    <row r="93" spans="1:4" x14ac:dyDescent="0.2">
      <c r="A93" s="68">
        <v>5600</v>
      </c>
      <c r="B93" s="70" t="s">
        <v>242</v>
      </c>
      <c r="C93" s="233">
        <v>0</v>
      </c>
      <c r="D93" s="233">
        <v>0</v>
      </c>
    </row>
    <row r="94" spans="1:4" x14ac:dyDescent="0.2">
      <c r="A94" s="64">
        <v>5610</v>
      </c>
      <c r="B94" s="60" t="s">
        <v>241</v>
      </c>
      <c r="C94" s="234">
        <v>0</v>
      </c>
      <c r="D94" s="234">
        <v>0</v>
      </c>
    </row>
    <row r="95" spans="1:4" x14ac:dyDescent="0.2">
      <c r="A95" s="64">
        <v>5611</v>
      </c>
      <c r="B95" s="60" t="s">
        <v>240</v>
      </c>
      <c r="C95" s="234">
        <v>0</v>
      </c>
      <c r="D95" s="234">
        <v>0</v>
      </c>
    </row>
    <row r="96" spans="1:4" x14ac:dyDescent="0.2">
      <c r="A96" s="68">
        <v>2110</v>
      </c>
      <c r="B96" s="73" t="s">
        <v>480</v>
      </c>
      <c r="C96" s="233">
        <v>0</v>
      </c>
      <c r="D96" s="233">
        <v>0</v>
      </c>
    </row>
    <row r="97" spans="1:4" x14ac:dyDescent="0.2">
      <c r="A97" s="64">
        <v>2111</v>
      </c>
      <c r="B97" s="60" t="s">
        <v>481</v>
      </c>
      <c r="C97" s="234">
        <v>0</v>
      </c>
      <c r="D97" s="234">
        <v>0</v>
      </c>
    </row>
    <row r="98" spans="1:4" x14ac:dyDescent="0.2">
      <c r="A98" s="64">
        <v>2112</v>
      </c>
      <c r="B98" s="60" t="s">
        <v>482</v>
      </c>
      <c r="C98" s="234">
        <v>0</v>
      </c>
      <c r="D98" s="234">
        <v>0</v>
      </c>
    </row>
    <row r="99" spans="1:4" x14ac:dyDescent="0.2">
      <c r="A99" s="64">
        <v>2112</v>
      </c>
      <c r="B99" s="60" t="s">
        <v>483</v>
      </c>
      <c r="C99" s="234">
        <v>0</v>
      </c>
      <c r="D99" s="234">
        <v>0</v>
      </c>
    </row>
    <row r="100" spans="1:4" x14ac:dyDescent="0.2">
      <c r="A100" s="64">
        <v>2115</v>
      </c>
      <c r="B100" s="60" t="s">
        <v>484</v>
      </c>
      <c r="C100" s="234">
        <v>0</v>
      </c>
      <c r="D100" s="234">
        <v>0</v>
      </c>
    </row>
    <row r="101" spans="1:4" x14ac:dyDescent="0.2">
      <c r="A101" s="64">
        <v>2114</v>
      </c>
      <c r="B101" s="60" t="s">
        <v>485</v>
      </c>
      <c r="C101" s="234">
        <v>0</v>
      </c>
      <c r="D101" s="234">
        <v>0</v>
      </c>
    </row>
    <row r="102" spans="1:4" x14ac:dyDescent="0.2">
      <c r="A102" s="64"/>
      <c r="B102" s="69" t="s">
        <v>486</v>
      </c>
      <c r="C102" s="233">
        <v>0</v>
      </c>
      <c r="D102" s="233">
        <v>0</v>
      </c>
    </row>
    <row r="103" spans="1:4" x14ac:dyDescent="0.2">
      <c r="A103" s="68">
        <v>1120</v>
      </c>
      <c r="B103" s="74" t="s">
        <v>487</v>
      </c>
      <c r="C103" s="233">
        <v>0</v>
      </c>
      <c r="D103" s="233">
        <v>0</v>
      </c>
    </row>
    <row r="104" spans="1:4" x14ac:dyDescent="0.2">
      <c r="A104" s="64">
        <v>1124</v>
      </c>
      <c r="B104" s="75" t="s">
        <v>488</v>
      </c>
      <c r="C104" s="234">
        <v>0</v>
      </c>
      <c r="D104" s="234">
        <v>0</v>
      </c>
    </row>
    <row r="105" spans="1:4" x14ac:dyDescent="0.2">
      <c r="A105" s="64">
        <v>1124</v>
      </c>
      <c r="B105" s="75" t="s">
        <v>489</v>
      </c>
      <c r="C105" s="234">
        <v>0</v>
      </c>
      <c r="D105" s="234">
        <v>0</v>
      </c>
    </row>
    <row r="106" spans="1:4" x14ac:dyDescent="0.2">
      <c r="A106" s="64">
        <v>1124</v>
      </c>
      <c r="B106" s="75" t="s">
        <v>490</v>
      </c>
      <c r="C106" s="234">
        <v>0</v>
      </c>
      <c r="D106" s="234">
        <v>0</v>
      </c>
    </row>
    <row r="107" spans="1:4" x14ac:dyDescent="0.2">
      <c r="A107" s="64">
        <v>1124</v>
      </c>
      <c r="B107" s="75" t="s">
        <v>491</v>
      </c>
      <c r="C107" s="234">
        <v>0</v>
      </c>
      <c r="D107" s="234">
        <v>0</v>
      </c>
    </row>
    <row r="108" spans="1:4" x14ac:dyDescent="0.2">
      <c r="A108" s="64">
        <v>1124</v>
      </c>
      <c r="B108" s="75" t="s">
        <v>492</v>
      </c>
      <c r="C108" s="234">
        <v>0</v>
      </c>
      <c r="D108" s="234">
        <v>0</v>
      </c>
    </row>
    <row r="109" spans="1:4" x14ac:dyDescent="0.2">
      <c r="A109" s="64">
        <v>1124</v>
      </c>
      <c r="B109" s="75" t="s">
        <v>493</v>
      </c>
      <c r="C109" s="234">
        <v>0</v>
      </c>
      <c r="D109" s="234">
        <v>0</v>
      </c>
    </row>
    <row r="110" spans="1:4" x14ac:dyDescent="0.2">
      <c r="A110" s="64">
        <v>1122</v>
      </c>
      <c r="B110" s="75" t="s">
        <v>494</v>
      </c>
      <c r="C110" s="234">
        <v>0</v>
      </c>
      <c r="D110" s="234">
        <v>0</v>
      </c>
    </row>
    <row r="111" spans="1:4" x14ac:dyDescent="0.2">
      <c r="A111" s="64">
        <v>1122</v>
      </c>
      <c r="B111" s="75" t="s">
        <v>495</v>
      </c>
      <c r="C111" s="234">
        <v>0</v>
      </c>
      <c r="D111" s="234">
        <v>0</v>
      </c>
    </row>
    <row r="112" spans="1:4" x14ac:dyDescent="0.2">
      <c r="A112" s="64">
        <v>1122</v>
      </c>
      <c r="B112" s="75" t="s">
        <v>496</v>
      </c>
      <c r="C112" s="234">
        <v>0</v>
      </c>
      <c r="D112" s="234">
        <v>0</v>
      </c>
    </row>
    <row r="113" spans="1:8" x14ac:dyDescent="0.2">
      <c r="A113" s="64"/>
      <c r="B113" s="76" t="s">
        <v>497</v>
      </c>
      <c r="C113" s="302">
        <v>2082861.25</v>
      </c>
      <c r="D113" s="302" t="s">
        <v>642</v>
      </c>
      <c r="E113" s="65" t="s">
        <v>636</v>
      </c>
    </row>
    <row r="115" spans="1:8" x14ac:dyDescent="0.2">
      <c r="B115" s="41" t="s">
        <v>239</v>
      </c>
    </row>
    <row r="116" spans="1:8" x14ac:dyDescent="0.2">
      <c r="C116" s="165"/>
      <c r="D116" s="165"/>
    </row>
    <row r="117" spans="1:8" x14ac:dyDescent="0.2">
      <c r="B117" s="41"/>
      <c r="C117" s="41"/>
    </row>
    <row r="123" spans="1:8" x14ac:dyDescent="0.2">
      <c r="H123" s="77"/>
    </row>
  </sheetData>
  <sheetProtection formatCells="0" formatColumns="0" formatRows="0" insertColumns="0" insertRows="0" insertHyperlinks="0" deleteColumns="0" deleteRows="0" sort="0" autoFilter="0" pivotTables="0"/>
  <mergeCells count="3">
    <mergeCell ref="A1:C1"/>
    <mergeCell ref="A2:C2"/>
    <mergeCell ref="A3:C3"/>
  </mergeCells>
  <dataValidations disablePrompts="1"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0866141732283472" right="0.70866141732283472" top="0.74803149606299213" bottom="0.74803149606299213" header="0.31496062992125984" footer="0.31496062992125984"/>
  <pageSetup scale="72" fitToHeight="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GridLines="0" zoomScaleNormal="100" zoomScaleSheetLayoutView="100" workbookViewId="0">
      <selection activeCell="B26" sqref="B26"/>
    </sheetView>
  </sheetViews>
  <sheetFormatPr baseColWidth="10" defaultRowHeight="11.25" x14ac:dyDescent="0.2"/>
  <cols>
    <col min="1" max="1" width="3.28515625" style="82" customWidth="1"/>
    <col min="2" max="2" width="63.140625" style="82" customWidth="1"/>
    <col min="3" max="3" width="17.7109375" style="82" customWidth="1"/>
    <col min="4" max="16384" width="11.42578125" style="82"/>
  </cols>
  <sheetData>
    <row r="1" spans="1:3" s="78" customFormat="1" ht="18" customHeight="1" x14ac:dyDescent="0.25">
      <c r="A1" s="359" t="s">
        <v>68</v>
      </c>
      <c r="B1" s="360"/>
      <c r="C1" s="361"/>
    </row>
    <row r="2" spans="1:3" s="78" customFormat="1" ht="18" customHeight="1" x14ac:dyDescent="0.25">
      <c r="A2" s="362" t="s">
        <v>498</v>
      </c>
      <c r="B2" s="363"/>
      <c r="C2" s="364"/>
    </row>
    <row r="3" spans="1:3" s="78" customFormat="1" ht="18" customHeight="1" x14ac:dyDescent="0.25">
      <c r="A3" s="362" t="s">
        <v>641</v>
      </c>
      <c r="B3" s="363"/>
      <c r="C3" s="364"/>
    </row>
    <row r="4" spans="1:3" s="79" customFormat="1" x14ac:dyDescent="0.2">
      <c r="A4" s="365" t="s">
        <v>499</v>
      </c>
      <c r="B4" s="366"/>
      <c r="C4" s="367"/>
    </row>
    <row r="5" spans="1:3" x14ac:dyDescent="0.2">
      <c r="A5" s="80" t="s">
        <v>500</v>
      </c>
      <c r="B5" s="80"/>
      <c r="C5" s="279">
        <v>75112293.060000002</v>
      </c>
    </row>
    <row r="6" spans="1:3" x14ac:dyDescent="0.2">
      <c r="B6" s="83"/>
      <c r="C6" s="280"/>
    </row>
    <row r="7" spans="1:3" x14ac:dyDescent="0.2">
      <c r="A7" s="84" t="s">
        <v>501</v>
      </c>
      <c r="B7" s="84"/>
      <c r="C7" s="281">
        <f>SUM(C8:C13)</f>
        <v>0</v>
      </c>
    </row>
    <row r="8" spans="1:3" x14ac:dyDescent="0.2">
      <c r="A8" s="85" t="s">
        <v>502</v>
      </c>
      <c r="B8" s="86" t="s">
        <v>378</v>
      </c>
      <c r="C8" s="282">
        <v>0</v>
      </c>
    </row>
    <row r="9" spans="1:3" x14ac:dyDescent="0.2">
      <c r="A9" s="87" t="s">
        <v>503</v>
      </c>
      <c r="B9" s="88" t="s">
        <v>504</v>
      </c>
      <c r="C9" s="282">
        <v>0</v>
      </c>
    </row>
    <row r="10" spans="1:3" x14ac:dyDescent="0.2">
      <c r="A10" s="87" t="s">
        <v>505</v>
      </c>
      <c r="B10" s="88" t="s">
        <v>369</v>
      </c>
      <c r="C10" s="282">
        <v>0</v>
      </c>
    </row>
    <row r="11" spans="1:3" x14ac:dyDescent="0.2">
      <c r="A11" s="87" t="s">
        <v>506</v>
      </c>
      <c r="B11" s="88" t="s">
        <v>368</v>
      </c>
      <c r="C11" s="282">
        <v>0</v>
      </c>
    </row>
    <row r="12" spans="1:3" x14ac:dyDescent="0.2">
      <c r="A12" s="87" t="s">
        <v>507</v>
      </c>
      <c r="B12" s="88" t="s">
        <v>362</v>
      </c>
      <c r="C12" s="282">
        <v>0</v>
      </c>
    </row>
    <row r="13" spans="1:3" x14ac:dyDescent="0.2">
      <c r="A13" s="89" t="s">
        <v>508</v>
      </c>
      <c r="B13" s="90" t="s">
        <v>509</v>
      </c>
      <c r="C13" s="282">
        <v>0</v>
      </c>
    </row>
    <row r="14" spans="1:3" x14ac:dyDescent="0.2">
      <c r="B14" s="91"/>
      <c r="C14" s="283"/>
    </row>
    <row r="15" spans="1:3" x14ac:dyDescent="0.2">
      <c r="A15" s="84" t="s">
        <v>510</v>
      </c>
      <c r="B15" s="83"/>
      <c r="C15" s="281">
        <f>SUM(C16:C18)</f>
        <v>0</v>
      </c>
    </row>
    <row r="16" spans="1:3" x14ac:dyDescent="0.2">
      <c r="A16" s="92">
        <v>3.1</v>
      </c>
      <c r="B16" s="88" t="s">
        <v>511</v>
      </c>
      <c r="C16" s="282">
        <v>0</v>
      </c>
    </row>
    <row r="17" spans="1:4" x14ac:dyDescent="0.2">
      <c r="A17" s="93">
        <v>3.2</v>
      </c>
      <c r="B17" s="88" t="s">
        <v>512</v>
      </c>
      <c r="C17" s="282">
        <v>0</v>
      </c>
    </row>
    <row r="18" spans="1:4" x14ac:dyDescent="0.2">
      <c r="A18" s="93">
        <v>3.3</v>
      </c>
      <c r="B18" s="90" t="s">
        <v>513</v>
      </c>
      <c r="C18" s="284">
        <v>0</v>
      </c>
    </row>
    <row r="19" spans="1:4" x14ac:dyDescent="0.2">
      <c r="B19" s="94"/>
      <c r="C19" s="285"/>
    </row>
    <row r="20" spans="1:4" x14ac:dyDescent="0.2">
      <c r="A20" s="95" t="s">
        <v>514</v>
      </c>
      <c r="B20" s="95"/>
      <c r="C20" s="279">
        <v>75112293.060000002</v>
      </c>
    </row>
    <row r="22" spans="1:4" ht="26.25" customHeight="1" x14ac:dyDescent="0.2">
      <c r="B22" s="379" t="s">
        <v>239</v>
      </c>
      <c r="C22" s="379"/>
    </row>
    <row r="23" spans="1:4" x14ac:dyDescent="0.2">
      <c r="B23" s="41"/>
      <c r="C23" s="41"/>
      <c r="D23" s="60"/>
    </row>
  </sheetData>
  <mergeCells count="5">
    <mergeCell ref="A1:C1"/>
    <mergeCell ref="A2:C2"/>
    <mergeCell ref="A3:C3"/>
    <mergeCell ref="A4:C4"/>
    <mergeCell ref="B22:C22"/>
  </mergeCells>
  <printOptions horizontalCentered="1" verticalCentered="1"/>
  <pageMargins left="0.70866141732283472" right="0.70866141732283472" top="0.74803149606299213" bottom="0.74803149606299213" header="0.31496062992125984" footer="0.31496062992125984"/>
  <pageSetup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zoomScaleNormal="100" zoomScaleSheetLayoutView="100" workbookViewId="0">
      <selection activeCell="B29" sqref="B29"/>
    </sheetView>
  </sheetViews>
  <sheetFormatPr baseColWidth="10" defaultRowHeight="11.25" x14ac:dyDescent="0.2"/>
  <cols>
    <col min="1" max="1" width="3.7109375" style="82" customWidth="1"/>
    <col min="2" max="2" width="62.140625" style="82" customWidth="1"/>
    <col min="3" max="3" width="17.7109375" style="82" customWidth="1"/>
    <col min="4" max="16384" width="11.42578125" style="82"/>
  </cols>
  <sheetData>
    <row r="1" spans="1:3" s="113" customFormat="1" ht="18.95" customHeight="1" x14ac:dyDescent="0.25">
      <c r="A1" s="369" t="s">
        <v>68</v>
      </c>
      <c r="B1" s="370"/>
      <c r="C1" s="371"/>
    </row>
    <row r="2" spans="1:3" s="113" customFormat="1" ht="18.95" customHeight="1" x14ac:dyDescent="0.25">
      <c r="A2" s="372" t="s">
        <v>552</v>
      </c>
      <c r="B2" s="373"/>
      <c r="C2" s="374"/>
    </row>
    <row r="3" spans="1:3" s="113" customFormat="1" ht="18.95" customHeight="1" x14ac:dyDescent="0.25">
      <c r="A3" s="372" t="s">
        <v>641</v>
      </c>
      <c r="B3" s="373"/>
      <c r="C3" s="374"/>
    </row>
    <row r="4" spans="1:3" x14ac:dyDescent="0.2">
      <c r="A4" s="365" t="s">
        <v>499</v>
      </c>
      <c r="B4" s="366"/>
      <c r="C4" s="367"/>
    </row>
    <row r="5" spans="1:3" x14ac:dyDescent="0.2">
      <c r="A5" s="112" t="s">
        <v>551</v>
      </c>
      <c r="B5" s="80"/>
      <c r="C5" s="288">
        <v>75112293.060000002</v>
      </c>
    </row>
    <row r="6" spans="1:3" x14ac:dyDescent="0.2">
      <c r="A6" s="99"/>
      <c r="B6" s="83"/>
      <c r="C6" s="280"/>
    </row>
    <row r="7" spans="1:3" x14ac:dyDescent="0.2">
      <c r="A7" s="84" t="s">
        <v>550</v>
      </c>
      <c r="B7" s="111"/>
      <c r="C7" s="281">
        <f>SUM(C8:C28)</f>
        <v>1839955.0700000124</v>
      </c>
    </row>
    <row r="8" spans="1:3" x14ac:dyDescent="0.2">
      <c r="A8" s="110">
        <v>2.1</v>
      </c>
      <c r="B8" s="101" t="s">
        <v>347</v>
      </c>
      <c r="C8" s="289">
        <v>0</v>
      </c>
    </row>
    <row r="9" spans="1:3" x14ac:dyDescent="0.2">
      <c r="A9" s="110">
        <v>2.2000000000000002</v>
      </c>
      <c r="B9" s="101" t="s">
        <v>350</v>
      </c>
      <c r="C9" s="313">
        <v>0</v>
      </c>
    </row>
    <row r="10" spans="1:3" x14ac:dyDescent="0.2">
      <c r="A10" s="102">
        <v>2.2999999999999998</v>
      </c>
      <c r="B10" s="104" t="s">
        <v>165</v>
      </c>
      <c r="C10" s="313">
        <v>210769.94</v>
      </c>
    </row>
    <row r="11" spans="1:3" x14ac:dyDescent="0.2">
      <c r="A11" s="102">
        <v>2.4</v>
      </c>
      <c r="B11" s="104" t="s">
        <v>166</v>
      </c>
      <c r="C11" s="313">
        <v>0</v>
      </c>
    </row>
    <row r="12" spans="1:3" x14ac:dyDescent="0.2">
      <c r="A12" s="102">
        <v>2.5</v>
      </c>
      <c r="B12" s="104" t="s">
        <v>167</v>
      </c>
      <c r="C12" s="313">
        <v>0</v>
      </c>
    </row>
    <row r="13" spans="1:3" x14ac:dyDescent="0.2">
      <c r="A13" s="102">
        <v>2.6</v>
      </c>
      <c r="B13" s="104" t="s">
        <v>168</v>
      </c>
      <c r="C13" s="313">
        <v>804154.21</v>
      </c>
    </row>
    <row r="14" spans="1:3" x14ac:dyDescent="0.2">
      <c r="A14" s="102">
        <v>2.7</v>
      </c>
      <c r="B14" s="104" t="s">
        <v>169</v>
      </c>
      <c r="C14" s="313">
        <v>0</v>
      </c>
    </row>
    <row r="15" spans="1:3" x14ac:dyDescent="0.2">
      <c r="A15" s="102">
        <v>2.8</v>
      </c>
      <c r="B15" s="104" t="s">
        <v>170</v>
      </c>
      <c r="C15" s="313">
        <v>428006.34</v>
      </c>
    </row>
    <row r="16" spans="1:3" x14ac:dyDescent="0.2">
      <c r="A16" s="102">
        <v>2.9</v>
      </c>
      <c r="B16" s="104" t="s">
        <v>172</v>
      </c>
      <c r="C16" s="289">
        <v>341000</v>
      </c>
    </row>
    <row r="17" spans="1:3" x14ac:dyDescent="0.2">
      <c r="A17" s="102" t="s">
        <v>549</v>
      </c>
      <c r="B17" s="104" t="s">
        <v>548</v>
      </c>
      <c r="C17" s="289">
        <v>0</v>
      </c>
    </row>
    <row r="18" spans="1:3" x14ac:dyDescent="0.2">
      <c r="A18" s="102" t="s">
        <v>547</v>
      </c>
      <c r="B18" s="104" t="s">
        <v>176</v>
      </c>
      <c r="C18" s="289">
        <v>45832.639999999999</v>
      </c>
    </row>
    <row r="19" spans="1:3" x14ac:dyDescent="0.2">
      <c r="A19" s="102" t="s">
        <v>546</v>
      </c>
      <c r="B19" s="104" t="s">
        <v>545</v>
      </c>
      <c r="C19" s="289">
        <v>0</v>
      </c>
    </row>
    <row r="20" spans="1:3" x14ac:dyDescent="0.2">
      <c r="A20" s="102" t="s">
        <v>544</v>
      </c>
      <c r="B20" s="104" t="s">
        <v>543</v>
      </c>
      <c r="C20" s="289">
        <v>0</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10191.940000012517</v>
      </c>
    </row>
    <row r="29" spans="1:3" x14ac:dyDescent="0.2">
      <c r="A29" s="109"/>
      <c r="B29" s="108"/>
      <c r="C29" s="292"/>
    </row>
    <row r="30" spans="1:3" x14ac:dyDescent="0.2">
      <c r="A30" s="106" t="s">
        <v>526</v>
      </c>
      <c r="B30" s="105"/>
      <c r="C30" s="293">
        <f>SUM(C31:C37)</f>
        <v>1839955.07</v>
      </c>
    </row>
    <row r="31" spans="1:3" x14ac:dyDescent="0.2">
      <c r="A31" s="102" t="s">
        <v>525</v>
      </c>
      <c r="B31" s="104" t="s">
        <v>272</v>
      </c>
      <c r="C31" s="289">
        <v>1839955.07</v>
      </c>
    </row>
    <row r="32" spans="1:3" x14ac:dyDescent="0.2">
      <c r="A32" s="102" t="s">
        <v>524</v>
      </c>
      <c r="B32" s="104" t="s">
        <v>263</v>
      </c>
      <c r="C32" s="289" t="s">
        <v>636</v>
      </c>
    </row>
    <row r="33" spans="1:5" x14ac:dyDescent="0.2">
      <c r="A33" s="102" t="s">
        <v>523</v>
      </c>
      <c r="B33" s="104" t="s">
        <v>260</v>
      </c>
      <c r="C33" s="289">
        <v>0</v>
      </c>
    </row>
    <row r="34" spans="1:5" x14ac:dyDescent="0.2">
      <c r="A34" s="102" t="s">
        <v>522</v>
      </c>
      <c r="B34" s="104" t="s">
        <v>521</v>
      </c>
      <c r="C34" s="289">
        <v>0</v>
      </c>
    </row>
    <row r="35" spans="1:5" x14ac:dyDescent="0.2">
      <c r="A35" s="102" t="s">
        <v>520</v>
      </c>
      <c r="B35" s="104" t="s">
        <v>519</v>
      </c>
      <c r="C35" s="289">
        <v>0</v>
      </c>
    </row>
    <row r="36" spans="1:5" x14ac:dyDescent="0.2">
      <c r="A36" s="102" t="s">
        <v>518</v>
      </c>
      <c r="B36" s="104" t="s">
        <v>252</v>
      </c>
      <c r="C36" s="289">
        <v>0</v>
      </c>
    </row>
    <row r="37" spans="1:5" ht="15" x14ac:dyDescent="0.25">
      <c r="A37" s="102" t="s">
        <v>517</v>
      </c>
      <c r="B37" s="101" t="s">
        <v>516</v>
      </c>
      <c r="C37" s="294">
        <v>0</v>
      </c>
      <c r="D37"/>
      <c r="E37"/>
    </row>
    <row r="38" spans="1:5" ht="15" x14ac:dyDescent="0.25">
      <c r="A38" s="99"/>
      <c r="B38" s="98"/>
      <c r="C38" s="295"/>
      <c r="D38"/>
      <c r="E38"/>
    </row>
    <row r="39" spans="1:5" ht="15" x14ac:dyDescent="0.25">
      <c r="A39" s="96" t="s">
        <v>515</v>
      </c>
      <c r="B39" s="80"/>
      <c r="C39" s="279">
        <f>C5-C7+C30</f>
        <v>75112293.059999987</v>
      </c>
      <c r="D39"/>
      <c r="E39"/>
    </row>
    <row r="40" spans="1:5" ht="15" x14ac:dyDescent="0.25">
      <c r="D40"/>
    </row>
    <row r="41" spans="1:5" ht="22.5" customHeight="1" x14ac:dyDescent="0.2">
      <c r="A41" s="379" t="s">
        <v>239</v>
      </c>
      <c r="B41" s="379"/>
      <c r="C41" s="379"/>
    </row>
    <row r="42" spans="1:5" x14ac:dyDescent="0.2">
      <c r="B42" s="41"/>
      <c r="C42" s="41"/>
    </row>
    <row r="43" spans="1:5" x14ac:dyDescent="0.2">
      <c r="C43" s="314"/>
    </row>
  </sheetData>
  <mergeCells count="5">
    <mergeCell ref="A1:C1"/>
    <mergeCell ref="A2:C2"/>
    <mergeCell ref="A3:C3"/>
    <mergeCell ref="A4:C4"/>
    <mergeCell ref="A41:C41"/>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zoomScaleNormal="100" zoomScaleSheetLayoutView="100" workbookViewId="0">
      <selection activeCell="B19" sqref="B19"/>
    </sheetView>
  </sheetViews>
  <sheetFormatPr baseColWidth="10" defaultColWidth="9.140625" defaultRowHeight="11.25" x14ac:dyDescent="0.2"/>
  <cols>
    <col min="1" max="1" width="12.7109375" style="60" customWidth="1"/>
    <col min="2" max="2" width="72.140625" style="60" customWidth="1"/>
    <col min="3"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68</v>
      </c>
      <c r="B1" s="377"/>
      <c r="C1" s="377"/>
      <c r="D1" s="377"/>
      <c r="E1" s="377"/>
      <c r="F1" s="377"/>
      <c r="G1" s="58" t="s">
        <v>97</v>
      </c>
      <c r="H1" s="37">
        <v>2021</v>
      </c>
    </row>
    <row r="2" spans="1:10" ht="18.95" customHeight="1" x14ac:dyDescent="0.2">
      <c r="A2" s="358" t="s">
        <v>601</v>
      </c>
      <c r="B2" s="377"/>
      <c r="C2" s="377"/>
      <c r="D2" s="377"/>
      <c r="E2" s="377"/>
      <c r="F2" s="377"/>
      <c r="G2" s="58" t="s">
        <v>99</v>
      </c>
      <c r="H2" s="37" t="s">
        <v>603</v>
      </c>
    </row>
    <row r="3" spans="1:10" ht="18.95" customHeight="1" x14ac:dyDescent="0.2">
      <c r="A3" s="358" t="s">
        <v>641</v>
      </c>
      <c r="B3" s="377"/>
      <c r="C3" s="377"/>
      <c r="D3" s="377"/>
      <c r="E3" s="377"/>
      <c r="F3" s="377"/>
      <c r="G3" s="58" t="s">
        <v>100</v>
      </c>
      <c r="H3" s="37">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row>
    <row r="9" spans="1:10" x14ac:dyDescent="0.2">
      <c r="A9" s="60">
        <v>7110</v>
      </c>
      <c r="B9" s="60" t="s">
        <v>591</v>
      </c>
      <c r="C9" s="165">
        <v>0</v>
      </c>
      <c r="D9" s="165">
        <v>0</v>
      </c>
      <c r="E9" s="165">
        <v>0</v>
      </c>
      <c r="F9" s="165">
        <v>0</v>
      </c>
    </row>
    <row r="10" spans="1:10" x14ac:dyDescent="0.2">
      <c r="A10" s="60">
        <v>7120</v>
      </c>
      <c r="B10" s="60" t="s">
        <v>590</v>
      </c>
      <c r="C10" s="165">
        <v>0</v>
      </c>
      <c r="D10" s="165">
        <v>0</v>
      </c>
      <c r="E10" s="165">
        <v>0</v>
      </c>
      <c r="F10" s="165">
        <v>0</v>
      </c>
    </row>
    <row r="11" spans="1:10" x14ac:dyDescent="0.2">
      <c r="A11" s="60">
        <v>7130</v>
      </c>
      <c r="B11" s="60" t="s">
        <v>589</v>
      </c>
      <c r="C11" s="165">
        <v>0</v>
      </c>
      <c r="D11" s="165">
        <v>0</v>
      </c>
      <c r="E11" s="165">
        <v>0</v>
      </c>
      <c r="F11" s="165">
        <v>0</v>
      </c>
    </row>
    <row r="12" spans="1:10" x14ac:dyDescent="0.2">
      <c r="A12" s="60">
        <v>7140</v>
      </c>
      <c r="B12" s="60" t="s">
        <v>588</v>
      </c>
      <c r="C12" s="165">
        <v>0</v>
      </c>
      <c r="D12" s="165">
        <v>0</v>
      </c>
      <c r="E12" s="165">
        <v>0</v>
      </c>
      <c r="F12" s="165">
        <v>0</v>
      </c>
    </row>
    <row r="13" spans="1:10" x14ac:dyDescent="0.2">
      <c r="A13" s="60">
        <v>7150</v>
      </c>
      <c r="B13" s="60" t="s">
        <v>587</v>
      </c>
      <c r="C13" s="165">
        <v>0</v>
      </c>
      <c r="D13" s="165">
        <v>0</v>
      </c>
      <c r="E13" s="165">
        <v>0</v>
      </c>
      <c r="F13" s="165">
        <v>0</v>
      </c>
    </row>
    <row r="14" spans="1:10" x14ac:dyDescent="0.2">
      <c r="A14" s="60">
        <v>7160</v>
      </c>
      <c r="B14" s="60" t="s">
        <v>586</v>
      </c>
      <c r="C14" s="165">
        <v>0</v>
      </c>
      <c r="D14" s="165">
        <v>0</v>
      </c>
      <c r="E14" s="165">
        <v>0</v>
      </c>
      <c r="F14" s="165">
        <v>0</v>
      </c>
    </row>
    <row r="15" spans="1:10" x14ac:dyDescent="0.2">
      <c r="A15" s="60">
        <v>7210</v>
      </c>
      <c r="B15" s="60" t="s">
        <v>585</v>
      </c>
      <c r="C15" s="165">
        <v>0</v>
      </c>
      <c r="D15" s="165">
        <v>0</v>
      </c>
      <c r="E15" s="165">
        <v>0</v>
      </c>
      <c r="F15" s="165">
        <v>0</v>
      </c>
    </row>
    <row r="16" spans="1:10" x14ac:dyDescent="0.2">
      <c r="A16" s="60">
        <v>7220</v>
      </c>
      <c r="B16" s="60" t="s">
        <v>584</v>
      </c>
      <c r="C16" s="165">
        <v>0</v>
      </c>
      <c r="D16" s="165">
        <v>0</v>
      </c>
      <c r="E16" s="165">
        <v>0</v>
      </c>
      <c r="F16" s="165">
        <v>0</v>
      </c>
    </row>
    <row r="17" spans="1:6" x14ac:dyDescent="0.2">
      <c r="A17" s="60">
        <v>7230</v>
      </c>
      <c r="B17" s="60" t="s">
        <v>583</v>
      </c>
      <c r="C17" s="165">
        <v>0</v>
      </c>
      <c r="D17" s="165">
        <v>0</v>
      </c>
      <c r="E17" s="165">
        <v>0</v>
      </c>
      <c r="F17" s="165">
        <v>0</v>
      </c>
    </row>
    <row r="18" spans="1:6" x14ac:dyDescent="0.2">
      <c r="A18" s="60">
        <v>7240</v>
      </c>
      <c r="B18" s="60" t="s">
        <v>582</v>
      </c>
      <c r="C18" s="165">
        <v>0</v>
      </c>
      <c r="D18" s="165">
        <v>0</v>
      </c>
      <c r="E18" s="165">
        <v>0</v>
      </c>
      <c r="F18" s="165">
        <v>0</v>
      </c>
    </row>
    <row r="19" spans="1:6" x14ac:dyDescent="0.2">
      <c r="A19" s="60">
        <v>7250</v>
      </c>
      <c r="B19" s="60" t="s">
        <v>581</v>
      </c>
      <c r="C19" s="165">
        <v>0</v>
      </c>
      <c r="D19" s="165">
        <v>0</v>
      </c>
      <c r="E19" s="165">
        <v>0</v>
      </c>
      <c r="F19" s="165">
        <v>0</v>
      </c>
    </row>
    <row r="20" spans="1:6" x14ac:dyDescent="0.2">
      <c r="A20" s="60">
        <v>7260</v>
      </c>
      <c r="B20" s="60" t="s">
        <v>580</v>
      </c>
      <c r="C20" s="165">
        <v>0</v>
      </c>
      <c r="D20" s="165">
        <v>0</v>
      </c>
      <c r="E20" s="165">
        <v>0</v>
      </c>
      <c r="F20" s="165">
        <v>0</v>
      </c>
    </row>
    <row r="21" spans="1:6" x14ac:dyDescent="0.2">
      <c r="A21" s="60">
        <v>7310</v>
      </c>
      <c r="B21" s="60" t="s">
        <v>579</v>
      </c>
      <c r="C21" s="165">
        <v>0</v>
      </c>
      <c r="D21" s="165">
        <v>0</v>
      </c>
      <c r="E21" s="165">
        <v>0</v>
      </c>
      <c r="F21" s="165">
        <v>0</v>
      </c>
    </row>
    <row r="22" spans="1:6" x14ac:dyDescent="0.2">
      <c r="A22" s="60">
        <v>7320</v>
      </c>
      <c r="B22" s="60" t="s">
        <v>578</v>
      </c>
      <c r="C22" s="165">
        <v>0</v>
      </c>
      <c r="D22" s="165">
        <v>0</v>
      </c>
      <c r="E22" s="165">
        <v>0</v>
      </c>
      <c r="F22" s="165">
        <v>0</v>
      </c>
    </row>
    <row r="23" spans="1:6" x14ac:dyDescent="0.2">
      <c r="A23" s="60">
        <v>7330</v>
      </c>
      <c r="B23" s="60" t="s">
        <v>577</v>
      </c>
      <c r="C23" s="165">
        <v>0</v>
      </c>
      <c r="D23" s="165">
        <v>0</v>
      </c>
      <c r="E23" s="165">
        <v>0</v>
      </c>
      <c r="F23" s="165">
        <v>0</v>
      </c>
    </row>
    <row r="24" spans="1:6" x14ac:dyDescent="0.2">
      <c r="A24" s="60">
        <v>7340</v>
      </c>
      <c r="B24" s="60" t="s">
        <v>576</v>
      </c>
      <c r="C24" s="165">
        <v>0</v>
      </c>
      <c r="D24" s="165">
        <v>0</v>
      </c>
      <c r="E24" s="165">
        <v>0</v>
      </c>
      <c r="F24" s="165">
        <v>0</v>
      </c>
    </row>
    <row r="25" spans="1:6" x14ac:dyDescent="0.2">
      <c r="A25" s="60">
        <v>7350</v>
      </c>
      <c r="B25" s="60" t="s">
        <v>575</v>
      </c>
      <c r="C25" s="165">
        <v>0</v>
      </c>
      <c r="D25" s="165">
        <v>0</v>
      </c>
      <c r="E25" s="165">
        <v>0</v>
      </c>
      <c r="F25" s="165">
        <v>0</v>
      </c>
    </row>
    <row r="26" spans="1:6" x14ac:dyDescent="0.2">
      <c r="A26" s="60">
        <v>7360</v>
      </c>
      <c r="B26" s="60" t="s">
        <v>574</v>
      </c>
      <c r="C26" s="165">
        <v>0</v>
      </c>
      <c r="D26" s="165">
        <v>0</v>
      </c>
      <c r="E26" s="165">
        <v>0</v>
      </c>
      <c r="F26" s="165">
        <v>0</v>
      </c>
    </row>
    <row r="27" spans="1:6" x14ac:dyDescent="0.2">
      <c r="A27" s="60">
        <v>7410</v>
      </c>
      <c r="B27" s="60" t="s">
        <v>573</v>
      </c>
      <c r="C27" s="165">
        <v>0</v>
      </c>
      <c r="D27" s="165">
        <v>0</v>
      </c>
      <c r="E27" s="165">
        <v>0</v>
      </c>
      <c r="F27" s="165">
        <v>0</v>
      </c>
    </row>
    <row r="28" spans="1:6" x14ac:dyDescent="0.2">
      <c r="A28" s="60">
        <v>7420</v>
      </c>
      <c r="B28" s="60" t="s">
        <v>572</v>
      </c>
      <c r="C28" s="165">
        <v>0</v>
      </c>
      <c r="D28" s="165">
        <v>0</v>
      </c>
      <c r="E28" s="165">
        <v>0</v>
      </c>
      <c r="F28" s="165">
        <v>0</v>
      </c>
    </row>
    <row r="29" spans="1:6" x14ac:dyDescent="0.2">
      <c r="A29" s="60">
        <v>7510</v>
      </c>
      <c r="B29" s="60" t="s">
        <v>571</v>
      </c>
      <c r="C29" s="165">
        <v>0</v>
      </c>
      <c r="D29" s="165">
        <v>0</v>
      </c>
      <c r="E29" s="165">
        <v>0</v>
      </c>
      <c r="F29" s="165">
        <v>0</v>
      </c>
    </row>
    <row r="30" spans="1:6" x14ac:dyDescent="0.2">
      <c r="A30" s="60">
        <v>7520</v>
      </c>
      <c r="B30" s="60" t="s">
        <v>570</v>
      </c>
      <c r="C30" s="165">
        <v>0</v>
      </c>
      <c r="D30" s="165">
        <v>0</v>
      </c>
      <c r="E30" s="165">
        <v>0</v>
      </c>
      <c r="F30" s="165">
        <v>0</v>
      </c>
    </row>
    <row r="31" spans="1:6" x14ac:dyDescent="0.2">
      <c r="A31" s="60">
        <v>7610</v>
      </c>
      <c r="B31" s="60" t="s">
        <v>569</v>
      </c>
      <c r="C31" s="165">
        <v>0</v>
      </c>
      <c r="D31" s="165">
        <v>0</v>
      </c>
      <c r="E31" s="165">
        <v>0</v>
      </c>
      <c r="F31" s="165">
        <v>0</v>
      </c>
    </row>
    <row r="32" spans="1:6" x14ac:dyDescent="0.2">
      <c r="A32" s="60">
        <v>7620</v>
      </c>
      <c r="B32" s="60" t="s">
        <v>568</v>
      </c>
      <c r="C32" s="165">
        <v>0</v>
      </c>
      <c r="D32" s="165">
        <v>0</v>
      </c>
      <c r="E32" s="165">
        <v>0</v>
      </c>
      <c r="F32" s="165">
        <v>0</v>
      </c>
    </row>
    <row r="33" spans="1:6" x14ac:dyDescent="0.2">
      <c r="A33" s="60">
        <v>7630</v>
      </c>
      <c r="B33" s="60" t="s">
        <v>567</v>
      </c>
      <c r="C33" s="165">
        <v>0</v>
      </c>
      <c r="D33" s="165">
        <v>0</v>
      </c>
      <c r="E33" s="165">
        <v>0</v>
      </c>
      <c r="F33" s="165">
        <v>0</v>
      </c>
    </row>
    <row r="34" spans="1:6" x14ac:dyDescent="0.2">
      <c r="A34" s="60">
        <v>7640</v>
      </c>
      <c r="B34" s="60" t="s">
        <v>566</v>
      </c>
      <c r="C34" s="165">
        <v>0</v>
      </c>
      <c r="D34" s="165">
        <v>0</v>
      </c>
      <c r="E34" s="165">
        <v>0</v>
      </c>
      <c r="F34" s="165">
        <v>0</v>
      </c>
    </row>
    <row r="35" spans="1:6" s="70" customFormat="1" x14ac:dyDescent="0.2">
      <c r="A35" s="68">
        <v>8000</v>
      </c>
      <c r="B35" s="70" t="s">
        <v>565</v>
      </c>
    </row>
    <row r="36" spans="1:6" x14ac:dyDescent="0.2">
      <c r="A36" s="60">
        <v>8110</v>
      </c>
      <c r="B36" s="60" t="s">
        <v>564</v>
      </c>
      <c r="C36" s="234">
        <v>0</v>
      </c>
      <c r="D36" s="234">
        <v>150224586.12</v>
      </c>
      <c r="E36" s="234">
        <v>150224586.12</v>
      </c>
      <c r="F36" s="234">
        <v>0</v>
      </c>
    </row>
    <row r="37" spans="1:6" x14ac:dyDescent="0.2">
      <c r="A37" s="60">
        <v>8120</v>
      </c>
      <c r="B37" s="60" t="s">
        <v>563</v>
      </c>
      <c r="C37" s="234">
        <v>0</v>
      </c>
      <c r="D37" s="234">
        <v>75112293.060000002</v>
      </c>
      <c r="E37" s="234">
        <v>0</v>
      </c>
      <c r="F37" s="234">
        <v>-52775187.549999997</v>
      </c>
    </row>
    <row r="38" spans="1:6" x14ac:dyDescent="0.2">
      <c r="A38" s="60">
        <v>8130</v>
      </c>
      <c r="B38" s="60" t="s">
        <v>562</v>
      </c>
      <c r="C38" s="234">
        <v>0</v>
      </c>
      <c r="D38" s="234">
        <v>0</v>
      </c>
      <c r="E38" s="234">
        <v>0</v>
      </c>
      <c r="F38" s="234">
        <v>0</v>
      </c>
    </row>
    <row r="39" spans="1:6" x14ac:dyDescent="0.2">
      <c r="A39" s="60">
        <v>8140</v>
      </c>
      <c r="B39" s="60" t="s">
        <v>561</v>
      </c>
      <c r="C39" s="234">
        <v>0</v>
      </c>
      <c r="D39" s="234">
        <v>75112293.060000002</v>
      </c>
      <c r="E39" s="234">
        <v>75112293.060000002</v>
      </c>
      <c r="F39" s="234">
        <v>0</v>
      </c>
    </row>
    <row r="40" spans="1:6" x14ac:dyDescent="0.2">
      <c r="A40" s="60">
        <v>8150</v>
      </c>
      <c r="B40" s="60" t="s">
        <v>560</v>
      </c>
      <c r="C40" s="234">
        <v>0</v>
      </c>
      <c r="D40" s="234">
        <v>0</v>
      </c>
      <c r="E40" s="234">
        <v>75112293.060000002</v>
      </c>
      <c r="F40" s="234">
        <v>52775187.549999997</v>
      </c>
    </row>
    <row r="41" spans="1:6" x14ac:dyDescent="0.2">
      <c r="A41" s="60">
        <v>8210</v>
      </c>
      <c r="B41" s="60" t="s">
        <v>559</v>
      </c>
      <c r="C41" s="234">
        <v>0</v>
      </c>
      <c r="D41" s="234">
        <v>0</v>
      </c>
      <c r="E41" s="234">
        <v>0</v>
      </c>
      <c r="F41" s="234">
        <v>0</v>
      </c>
    </row>
    <row r="42" spans="1:6" x14ac:dyDescent="0.2">
      <c r="A42" s="60">
        <v>8220</v>
      </c>
      <c r="B42" s="60" t="s">
        <v>558</v>
      </c>
      <c r="C42" s="234">
        <v>0</v>
      </c>
      <c r="D42" s="234">
        <v>173055585.55000001</v>
      </c>
      <c r="E42" s="234">
        <v>248646106.59999999</v>
      </c>
      <c r="F42" s="234">
        <v>-75590521.049999997</v>
      </c>
    </row>
    <row r="43" spans="1:6" x14ac:dyDescent="0.2">
      <c r="A43" s="60">
        <v>8230</v>
      </c>
      <c r="B43" s="60" t="s">
        <v>557</v>
      </c>
      <c r="C43" s="234">
        <v>0</v>
      </c>
      <c r="D43" s="234">
        <v>173045131.36000001</v>
      </c>
      <c r="E43" s="234">
        <v>173055585.55000001</v>
      </c>
      <c r="F43" s="234">
        <v>10454.19</v>
      </c>
    </row>
    <row r="44" spans="1:6" x14ac:dyDescent="0.2">
      <c r="A44" s="60">
        <v>8240</v>
      </c>
      <c r="B44" s="60" t="s">
        <v>556</v>
      </c>
      <c r="C44" s="234">
        <v>0</v>
      </c>
      <c r="D44" s="234">
        <v>75600975.239999995</v>
      </c>
      <c r="E44" s="234">
        <v>75117739.840000004</v>
      </c>
      <c r="F44" s="234">
        <v>483235.4</v>
      </c>
    </row>
    <row r="45" spans="1:6" x14ac:dyDescent="0.2">
      <c r="A45" s="60">
        <v>8250</v>
      </c>
      <c r="B45" s="60" t="s">
        <v>555</v>
      </c>
      <c r="C45" s="234">
        <v>0</v>
      </c>
      <c r="D45" s="234">
        <v>75117739.840000004</v>
      </c>
      <c r="E45" s="234">
        <v>73540665.120000005</v>
      </c>
      <c r="F45" s="234">
        <v>1577074.72</v>
      </c>
    </row>
    <row r="46" spans="1:6" x14ac:dyDescent="0.2">
      <c r="A46" s="60">
        <v>8260</v>
      </c>
      <c r="B46" s="60" t="s">
        <v>554</v>
      </c>
      <c r="C46" s="234">
        <v>0</v>
      </c>
      <c r="D46" s="234">
        <v>73540665.120000005</v>
      </c>
      <c r="E46" s="234">
        <v>73540665.120000005</v>
      </c>
      <c r="F46" s="234">
        <v>0</v>
      </c>
    </row>
    <row r="47" spans="1:6" x14ac:dyDescent="0.2">
      <c r="A47" s="60">
        <v>8270</v>
      </c>
      <c r="B47" s="60" t="s">
        <v>553</v>
      </c>
      <c r="C47" s="234">
        <v>0</v>
      </c>
      <c r="D47" s="234">
        <v>73540665.120000005</v>
      </c>
      <c r="E47" s="234">
        <v>0</v>
      </c>
      <c r="F47" s="234">
        <v>73540665.120000005</v>
      </c>
    </row>
    <row r="48" spans="1:6" x14ac:dyDescent="0.2">
      <c r="A48" s="114"/>
    </row>
    <row r="49" spans="1:3" x14ac:dyDescent="0.2">
      <c r="A49" s="114"/>
      <c r="B49" s="41" t="s">
        <v>239</v>
      </c>
    </row>
    <row r="51" spans="1:3" x14ac:dyDescent="0.2">
      <c r="B51" s="41"/>
      <c r="C51" s="41"/>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74803149606299213" bottom="0.74803149606299213" header="0.31496062992125984" footer="0.31496062992125984"/>
  <pageSetup scale="6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4"/>
  <sheetViews>
    <sheetView showGridLines="0" zoomScale="106" zoomScaleNormal="106" zoomScaleSheetLayoutView="100" workbookViewId="0">
      <selection sqref="A1:F1"/>
    </sheetView>
  </sheetViews>
  <sheetFormatPr baseColWidth="10" defaultColWidth="9.140625" defaultRowHeight="11.25" x14ac:dyDescent="0.2"/>
  <cols>
    <col min="1" max="1" width="10" style="41" customWidth="1"/>
    <col min="2" max="2" width="64.5703125" style="41" bestFit="1" customWidth="1"/>
    <col min="3" max="3" width="16.42578125" style="41" bestFit="1" customWidth="1"/>
    <col min="4" max="4" width="19.140625" style="41" customWidth="1"/>
    <col min="5" max="5" width="28" style="41" customWidth="1"/>
    <col min="6" max="6" width="22.7109375" style="41" customWidth="1"/>
    <col min="7" max="8" width="16.7109375" style="41" customWidth="1"/>
    <col min="9" max="9" width="27.140625" style="41" customWidth="1"/>
    <col min="10" max="16384" width="9.140625" style="41"/>
  </cols>
  <sheetData>
    <row r="1" spans="1:8" s="38" customFormat="1" ht="18.95" customHeight="1" x14ac:dyDescent="0.25">
      <c r="A1" s="356" t="s">
        <v>646</v>
      </c>
      <c r="B1" s="357"/>
      <c r="C1" s="357"/>
      <c r="D1" s="357"/>
      <c r="E1" s="357"/>
      <c r="F1" s="357"/>
      <c r="G1" s="36" t="s">
        <v>97</v>
      </c>
      <c r="H1" s="37">
        <v>2021</v>
      </c>
    </row>
    <row r="2" spans="1:8" s="38" customFormat="1" ht="18.95" customHeight="1" x14ac:dyDescent="0.25">
      <c r="A2" s="356" t="s">
        <v>98</v>
      </c>
      <c r="B2" s="357"/>
      <c r="C2" s="357"/>
      <c r="D2" s="357"/>
      <c r="E2" s="357"/>
      <c r="F2" s="357"/>
      <c r="G2" s="36" t="s">
        <v>99</v>
      </c>
      <c r="H2" s="37" t="s">
        <v>603</v>
      </c>
    </row>
    <row r="3" spans="1:8" s="38" customFormat="1" ht="18.95" customHeight="1" x14ac:dyDescent="0.25">
      <c r="A3" s="356" t="s">
        <v>606</v>
      </c>
      <c r="B3" s="357"/>
      <c r="C3" s="357"/>
      <c r="D3" s="357"/>
      <c r="E3" s="357"/>
      <c r="F3" s="357"/>
      <c r="G3" s="36" t="s">
        <v>100</v>
      </c>
      <c r="H3" s="37">
        <v>4</v>
      </c>
    </row>
    <row r="4" spans="1:8" x14ac:dyDescent="0.2">
      <c r="A4" s="39" t="s">
        <v>101</v>
      </c>
      <c r="B4" s="40"/>
      <c r="C4" s="40"/>
      <c r="D4" s="40"/>
      <c r="E4" s="40"/>
      <c r="F4" s="40"/>
      <c r="G4" s="40"/>
      <c r="H4" s="40"/>
    </row>
    <row r="6" spans="1:8" x14ac:dyDescent="0.2">
      <c r="A6" s="40" t="s">
        <v>102</v>
      </c>
      <c r="B6" s="40"/>
      <c r="C6" s="40"/>
      <c r="D6" s="40"/>
      <c r="E6" s="40"/>
      <c r="F6" s="40"/>
      <c r="G6" s="40"/>
      <c r="H6" s="40"/>
    </row>
    <row r="7" spans="1:8" x14ac:dyDescent="0.2">
      <c r="A7" s="42" t="s">
        <v>103</v>
      </c>
      <c r="B7" s="42" t="s">
        <v>104</v>
      </c>
      <c r="C7" s="42" t="s">
        <v>105</v>
      </c>
      <c r="D7" s="42" t="s">
        <v>106</v>
      </c>
      <c r="E7" s="42"/>
      <c r="F7" s="42"/>
      <c r="G7" s="42"/>
      <c r="H7" s="42"/>
    </row>
    <row r="8" spans="1:8" x14ac:dyDescent="0.2">
      <c r="A8" s="43">
        <v>1114</v>
      </c>
      <c r="B8" s="41" t="s">
        <v>107</v>
      </c>
      <c r="C8" s="234">
        <v>-252878.67</v>
      </c>
    </row>
    <row r="9" spans="1:8" x14ac:dyDescent="0.2">
      <c r="A9" s="43">
        <v>1115</v>
      </c>
      <c r="B9" s="41" t="s">
        <v>108</v>
      </c>
      <c r="C9" s="234">
        <v>0</v>
      </c>
    </row>
    <row r="10" spans="1:8" x14ac:dyDescent="0.2">
      <c r="A10" s="43">
        <v>1121</v>
      </c>
      <c r="B10" s="41" t="s">
        <v>109</v>
      </c>
      <c r="C10" s="234">
        <v>0</v>
      </c>
    </row>
    <row r="11" spans="1:8" x14ac:dyDescent="0.2">
      <c r="A11" s="43">
        <v>1211</v>
      </c>
      <c r="B11" s="41" t="s">
        <v>110</v>
      </c>
      <c r="C11" s="234">
        <v>0</v>
      </c>
    </row>
    <row r="13" spans="1:8" x14ac:dyDescent="0.2">
      <c r="A13" s="40" t="s">
        <v>111</v>
      </c>
      <c r="B13" s="40"/>
      <c r="C13" s="40"/>
      <c r="D13" s="40"/>
      <c r="E13" s="40"/>
      <c r="F13" s="40"/>
      <c r="G13" s="40"/>
      <c r="H13" s="40"/>
    </row>
    <row r="14" spans="1:8" x14ac:dyDescent="0.2">
      <c r="A14" s="42" t="s">
        <v>103</v>
      </c>
      <c r="B14" s="42" t="s">
        <v>104</v>
      </c>
      <c r="C14" s="42" t="s">
        <v>105</v>
      </c>
      <c r="D14" s="42">
        <v>2021</v>
      </c>
      <c r="E14" s="42">
        <f>D14-1</f>
        <v>2020</v>
      </c>
      <c r="F14" s="42">
        <f>E14-1</f>
        <v>2019</v>
      </c>
      <c r="G14" s="42">
        <f>F14-1</f>
        <v>2018</v>
      </c>
      <c r="H14" s="42" t="s">
        <v>112</v>
      </c>
    </row>
    <row r="15" spans="1:8" x14ac:dyDescent="0.2">
      <c r="A15" s="43">
        <v>1122</v>
      </c>
      <c r="B15" s="41" t="s">
        <v>113</v>
      </c>
      <c r="C15" s="165">
        <v>0</v>
      </c>
      <c r="D15" s="165">
        <v>0</v>
      </c>
      <c r="E15" s="165">
        <v>0</v>
      </c>
      <c r="F15" s="165">
        <v>0</v>
      </c>
      <c r="G15" s="165">
        <v>0</v>
      </c>
    </row>
    <row r="16" spans="1:8" x14ac:dyDescent="0.2">
      <c r="A16" s="43">
        <v>1124</v>
      </c>
      <c r="B16" s="41" t="s">
        <v>114</v>
      </c>
      <c r="C16" s="165">
        <v>0</v>
      </c>
      <c r="D16" s="165">
        <v>0</v>
      </c>
      <c r="E16" s="165">
        <v>0</v>
      </c>
      <c r="F16" s="165">
        <v>0</v>
      </c>
      <c r="G16" s="165">
        <v>0</v>
      </c>
    </row>
    <row r="18" spans="1:8" x14ac:dyDescent="0.2">
      <c r="A18" s="40" t="s">
        <v>115</v>
      </c>
      <c r="B18" s="40"/>
      <c r="C18" s="40"/>
      <c r="D18" s="40"/>
      <c r="E18" s="40"/>
      <c r="F18" s="40"/>
      <c r="G18" s="40"/>
      <c r="H18" s="40"/>
    </row>
    <row r="19" spans="1:8" x14ac:dyDescent="0.2">
      <c r="A19" s="42" t="s">
        <v>103</v>
      </c>
      <c r="B19" s="42" t="s">
        <v>104</v>
      </c>
      <c r="C19" s="42" t="s">
        <v>105</v>
      </c>
      <c r="D19" s="42" t="s">
        <v>116</v>
      </c>
      <c r="E19" s="42" t="s">
        <v>117</v>
      </c>
      <c r="F19" s="42" t="s">
        <v>118</v>
      </c>
      <c r="G19" s="42" t="s">
        <v>119</v>
      </c>
      <c r="H19" s="42" t="s">
        <v>120</v>
      </c>
    </row>
    <row r="20" spans="1:8" x14ac:dyDescent="0.2">
      <c r="A20" s="43">
        <v>1123</v>
      </c>
      <c r="B20" s="41" t="s">
        <v>121</v>
      </c>
      <c r="C20" s="234">
        <v>100</v>
      </c>
      <c r="D20" s="234">
        <v>0</v>
      </c>
      <c r="E20" s="234">
        <v>0</v>
      </c>
      <c r="F20" s="234">
        <v>0</v>
      </c>
      <c r="G20" s="234">
        <v>0</v>
      </c>
    </row>
    <row r="21" spans="1:8" x14ac:dyDescent="0.2">
      <c r="A21" s="43">
        <v>1125</v>
      </c>
      <c r="B21" s="41" t="s">
        <v>122</v>
      </c>
      <c r="C21" s="234">
        <v>0</v>
      </c>
      <c r="D21" s="234">
        <v>0</v>
      </c>
      <c r="E21" s="234">
        <v>0</v>
      </c>
      <c r="F21" s="234">
        <v>0</v>
      </c>
      <c r="G21" s="234">
        <v>0</v>
      </c>
    </row>
    <row r="22" spans="1:8" x14ac:dyDescent="0.2">
      <c r="A22" s="167">
        <v>1126</v>
      </c>
      <c r="B22" s="168" t="s">
        <v>123</v>
      </c>
      <c r="C22" s="234">
        <v>0</v>
      </c>
      <c r="D22" s="234">
        <v>0</v>
      </c>
      <c r="E22" s="234">
        <v>0</v>
      </c>
      <c r="F22" s="234">
        <v>0</v>
      </c>
      <c r="G22" s="234">
        <v>0</v>
      </c>
    </row>
    <row r="23" spans="1:8" x14ac:dyDescent="0.2">
      <c r="A23" s="167">
        <v>1129</v>
      </c>
      <c r="B23" s="168" t="s">
        <v>124</v>
      </c>
      <c r="C23" s="234">
        <v>0</v>
      </c>
      <c r="D23" s="234">
        <v>0</v>
      </c>
      <c r="E23" s="234">
        <v>0</v>
      </c>
      <c r="F23" s="234">
        <v>0</v>
      </c>
      <c r="G23" s="234">
        <v>0</v>
      </c>
    </row>
    <row r="24" spans="1:8" x14ac:dyDescent="0.2">
      <c r="A24" s="43">
        <v>1131</v>
      </c>
      <c r="B24" s="41" t="s">
        <v>125</v>
      </c>
      <c r="C24" s="234">
        <v>0</v>
      </c>
      <c r="D24" s="234">
        <v>0</v>
      </c>
      <c r="E24" s="234">
        <v>0</v>
      </c>
      <c r="F24" s="234">
        <v>0</v>
      </c>
      <c r="G24" s="234">
        <v>0</v>
      </c>
    </row>
    <row r="25" spans="1:8" x14ac:dyDescent="0.2">
      <c r="A25" s="43">
        <v>1132</v>
      </c>
      <c r="B25" s="41" t="s">
        <v>126</v>
      </c>
      <c r="C25" s="234">
        <v>0</v>
      </c>
      <c r="D25" s="234">
        <v>0</v>
      </c>
      <c r="E25" s="234">
        <v>0</v>
      </c>
      <c r="F25" s="234">
        <v>0</v>
      </c>
      <c r="G25" s="234">
        <v>0</v>
      </c>
    </row>
    <row r="26" spans="1:8" x14ac:dyDescent="0.2">
      <c r="A26" s="43">
        <v>1133</v>
      </c>
      <c r="B26" s="41" t="s">
        <v>127</v>
      </c>
      <c r="C26" s="234">
        <v>0</v>
      </c>
      <c r="D26" s="234">
        <v>0</v>
      </c>
      <c r="E26" s="234">
        <v>0</v>
      </c>
      <c r="F26" s="234">
        <v>0</v>
      </c>
      <c r="G26" s="234">
        <v>0</v>
      </c>
    </row>
    <row r="27" spans="1:8" x14ac:dyDescent="0.2">
      <c r="A27" s="43">
        <v>1134</v>
      </c>
      <c r="B27" s="41" t="s">
        <v>128</v>
      </c>
      <c r="C27" s="234">
        <v>0</v>
      </c>
      <c r="D27" s="234">
        <v>0</v>
      </c>
      <c r="E27" s="234">
        <v>0</v>
      </c>
      <c r="F27" s="234">
        <v>0</v>
      </c>
      <c r="G27" s="234">
        <v>0</v>
      </c>
    </row>
    <row r="28" spans="1:8" x14ac:dyDescent="0.2">
      <c r="A28" s="43">
        <v>1139</v>
      </c>
      <c r="B28" s="41" t="s">
        <v>129</v>
      </c>
      <c r="C28" s="234">
        <v>0</v>
      </c>
      <c r="D28" s="234">
        <v>0</v>
      </c>
      <c r="E28" s="234">
        <v>0</v>
      </c>
      <c r="F28" s="234">
        <v>0</v>
      </c>
      <c r="G28" s="234">
        <v>0</v>
      </c>
    </row>
    <row r="30" spans="1:8" x14ac:dyDescent="0.2">
      <c r="A30" s="40" t="s">
        <v>643</v>
      </c>
      <c r="B30" s="40"/>
      <c r="C30" s="40"/>
      <c r="D30" s="40"/>
      <c r="E30" s="40"/>
      <c r="F30" s="40"/>
      <c r="G30" s="40"/>
      <c r="H30" s="40"/>
    </row>
    <row r="31" spans="1:8" x14ac:dyDescent="0.2">
      <c r="A31" s="42" t="s">
        <v>103</v>
      </c>
      <c r="B31" s="42" t="s">
        <v>104</v>
      </c>
      <c r="C31" s="42" t="s">
        <v>105</v>
      </c>
      <c r="D31" s="42" t="s">
        <v>131</v>
      </c>
      <c r="E31" s="42" t="s">
        <v>132</v>
      </c>
      <c r="F31" s="42" t="s">
        <v>133</v>
      </c>
      <c r="G31" s="42" t="s">
        <v>134</v>
      </c>
      <c r="H31" s="42"/>
    </row>
    <row r="32" spans="1:8" x14ac:dyDescent="0.2">
      <c r="A32" s="43">
        <v>1140</v>
      </c>
      <c r="B32" s="41" t="s">
        <v>135</v>
      </c>
      <c r="C32" s="165">
        <v>0</v>
      </c>
    </row>
    <row r="33" spans="1:8" x14ac:dyDescent="0.2">
      <c r="A33" s="43">
        <v>1141</v>
      </c>
      <c r="B33" s="41" t="s">
        <v>136</v>
      </c>
      <c r="C33" s="165">
        <v>0</v>
      </c>
    </row>
    <row r="34" spans="1:8" x14ac:dyDescent="0.2">
      <c r="A34" s="43">
        <v>1142</v>
      </c>
      <c r="B34" s="41" t="s">
        <v>137</v>
      </c>
      <c r="C34" s="165">
        <v>0</v>
      </c>
    </row>
    <row r="35" spans="1:8" x14ac:dyDescent="0.2">
      <c r="A35" s="43">
        <v>1143</v>
      </c>
      <c r="B35" s="41" t="s">
        <v>138</v>
      </c>
      <c r="C35" s="165">
        <v>0</v>
      </c>
    </row>
    <row r="36" spans="1:8" x14ac:dyDescent="0.2">
      <c r="A36" s="43">
        <v>1144</v>
      </c>
      <c r="B36" s="41" t="s">
        <v>139</v>
      </c>
      <c r="C36" s="165">
        <v>0</v>
      </c>
    </row>
    <row r="37" spans="1:8" x14ac:dyDescent="0.2">
      <c r="A37" s="43">
        <v>1145</v>
      </c>
      <c r="B37" s="41" t="s">
        <v>140</v>
      </c>
      <c r="C37" s="165">
        <v>0</v>
      </c>
    </row>
    <row r="39" spans="1:8" x14ac:dyDescent="0.2">
      <c r="A39" s="40" t="s">
        <v>141</v>
      </c>
      <c r="B39" s="40"/>
      <c r="C39" s="40"/>
      <c r="D39" s="40"/>
      <c r="E39" s="40"/>
      <c r="F39" s="40"/>
      <c r="G39" s="40"/>
      <c r="H39" s="40"/>
    </row>
    <row r="40" spans="1:8" x14ac:dyDescent="0.2">
      <c r="A40" s="42" t="s">
        <v>103</v>
      </c>
      <c r="B40" s="42" t="s">
        <v>104</v>
      </c>
      <c r="C40" s="42" t="s">
        <v>105</v>
      </c>
      <c r="D40" s="42" t="s">
        <v>142</v>
      </c>
      <c r="E40" s="42" t="s">
        <v>143</v>
      </c>
      <c r="F40" s="42" t="s">
        <v>144</v>
      </c>
      <c r="G40" s="42"/>
      <c r="H40" s="42"/>
    </row>
    <row r="41" spans="1:8" x14ac:dyDescent="0.2">
      <c r="A41" s="43">
        <v>1150</v>
      </c>
      <c r="B41" s="41" t="s">
        <v>145</v>
      </c>
      <c r="C41" s="165">
        <v>0</v>
      </c>
    </row>
    <row r="42" spans="1:8" x14ac:dyDescent="0.2">
      <c r="A42" s="43">
        <v>1151</v>
      </c>
      <c r="B42" s="41" t="s">
        <v>146</v>
      </c>
      <c r="C42" s="165">
        <v>0</v>
      </c>
    </row>
    <row r="44" spans="1:8" x14ac:dyDescent="0.2">
      <c r="A44" s="40" t="s">
        <v>147</v>
      </c>
      <c r="B44" s="40"/>
      <c r="C44" s="40"/>
      <c r="D44" s="40"/>
      <c r="E44" s="40"/>
      <c r="F44" s="40"/>
      <c r="G44" s="40"/>
      <c r="H44" s="40"/>
    </row>
    <row r="45" spans="1:8" x14ac:dyDescent="0.2">
      <c r="A45" s="42" t="s">
        <v>103</v>
      </c>
      <c r="B45" s="42" t="s">
        <v>104</v>
      </c>
      <c r="C45" s="42" t="s">
        <v>105</v>
      </c>
      <c r="D45" s="42" t="s">
        <v>106</v>
      </c>
      <c r="E45" s="42" t="s">
        <v>120</v>
      </c>
      <c r="F45" s="42"/>
      <c r="G45" s="42"/>
      <c r="H45" s="42"/>
    </row>
    <row r="46" spans="1:8" x14ac:dyDescent="0.2">
      <c r="A46" s="43">
        <v>1213</v>
      </c>
      <c r="B46" s="41" t="s">
        <v>148</v>
      </c>
      <c r="C46" s="165">
        <v>0</v>
      </c>
    </row>
    <row r="48" spans="1:8" x14ac:dyDescent="0.2">
      <c r="A48" s="40" t="s">
        <v>149</v>
      </c>
      <c r="B48" s="40"/>
      <c r="C48" s="40"/>
      <c r="D48" s="40"/>
      <c r="E48" s="40"/>
      <c r="F48" s="40"/>
      <c r="G48" s="40"/>
      <c r="H48" s="40"/>
    </row>
    <row r="49" spans="1:9" x14ac:dyDescent="0.2">
      <c r="A49" s="42" t="s">
        <v>103</v>
      </c>
      <c r="B49" s="42" t="s">
        <v>104</v>
      </c>
      <c r="C49" s="42" t="s">
        <v>105</v>
      </c>
      <c r="D49" s="42"/>
      <c r="E49" s="42"/>
      <c r="F49" s="42"/>
      <c r="G49" s="42"/>
      <c r="H49" s="42"/>
    </row>
    <row r="50" spans="1:9" x14ac:dyDescent="0.2">
      <c r="A50" s="43">
        <v>1214</v>
      </c>
      <c r="B50" s="41" t="s">
        <v>150</v>
      </c>
      <c r="C50" s="165">
        <v>0</v>
      </c>
    </row>
    <row r="52" spans="1:9" x14ac:dyDescent="0.2">
      <c r="A52" s="40" t="s">
        <v>151</v>
      </c>
      <c r="B52" s="40"/>
      <c r="C52" s="40"/>
      <c r="D52" s="40"/>
      <c r="E52" s="40"/>
      <c r="F52" s="40"/>
      <c r="G52" s="40"/>
      <c r="H52" s="40"/>
      <c r="I52" s="40"/>
    </row>
    <row r="53" spans="1:9" x14ac:dyDescent="0.2">
      <c r="A53" s="42" t="s">
        <v>103</v>
      </c>
      <c r="B53" s="42" t="s">
        <v>104</v>
      </c>
      <c r="C53" s="42" t="s">
        <v>105</v>
      </c>
      <c r="D53" s="42" t="s">
        <v>152</v>
      </c>
      <c r="E53" s="42" t="s">
        <v>153</v>
      </c>
      <c r="F53" s="42" t="s">
        <v>142</v>
      </c>
      <c r="G53" s="42" t="s">
        <v>154</v>
      </c>
      <c r="H53" s="42" t="s">
        <v>155</v>
      </c>
      <c r="I53" s="42" t="s">
        <v>644</v>
      </c>
    </row>
    <row r="54" spans="1:9" x14ac:dyDescent="0.2">
      <c r="A54" s="43">
        <v>1230</v>
      </c>
      <c r="B54" s="41" t="s">
        <v>156</v>
      </c>
      <c r="C54" s="165">
        <v>0</v>
      </c>
      <c r="D54" s="165">
        <v>0</v>
      </c>
      <c r="E54" s="165">
        <v>0</v>
      </c>
    </row>
    <row r="55" spans="1:9" x14ac:dyDescent="0.2">
      <c r="A55" s="43">
        <v>1231</v>
      </c>
      <c r="B55" s="41" t="s">
        <v>157</v>
      </c>
      <c r="C55" s="165">
        <v>0</v>
      </c>
      <c r="D55" s="165">
        <v>0</v>
      </c>
      <c r="E55" s="165">
        <v>0</v>
      </c>
    </row>
    <row r="56" spans="1:9" x14ac:dyDescent="0.2">
      <c r="A56" s="43">
        <v>1232</v>
      </c>
      <c r="B56" s="41" t="s">
        <v>158</v>
      </c>
      <c r="C56" s="165">
        <v>0</v>
      </c>
      <c r="D56" s="165">
        <v>0</v>
      </c>
      <c r="E56" s="165">
        <v>0</v>
      </c>
    </row>
    <row r="57" spans="1:9" x14ac:dyDescent="0.2">
      <c r="A57" s="43">
        <v>1233</v>
      </c>
      <c r="B57" s="41" t="s">
        <v>159</v>
      </c>
      <c r="C57" s="165">
        <v>0</v>
      </c>
      <c r="D57" s="165">
        <v>0</v>
      </c>
      <c r="E57" s="165">
        <v>0</v>
      </c>
    </row>
    <row r="58" spans="1:9" x14ac:dyDescent="0.2">
      <c r="A58" s="43">
        <v>1234</v>
      </c>
      <c r="B58" s="41" t="s">
        <v>160</v>
      </c>
      <c r="C58" s="165">
        <v>0</v>
      </c>
      <c r="D58" s="165">
        <v>0</v>
      </c>
      <c r="E58" s="165">
        <v>0</v>
      </c>
    </row>
    <row r="59" spans="1:9" x14ac:dyDescent="0.2">
      <c r="A59" s="43">
        <v>1235</v>
      </c>
      <c r="B59" s="41" t="s">
        <v>161</v>
      </c>
      <c r="C59" s="165">
        <v>0</v>
      </c>
      <c r="D59" s="165">
        <v>0</v>
      </c>
      <c r="E59" s="165">
        <v>0</v>
      </c>
    </row>
    <row r="60" spans="1:9" x14ac:dyDescent="0.2">
      <c r="A60" s="43">
        <v>1236</v>
      </c>
      <c r="B60" s="41" t="s">
        <v>162</v>
      </c>
      <c r="C60" s="165">
        <v>0</v>
      </c>
      <c r="D60" s="165">
        <v>0</v>
      </c>
      <c r="E60" s="165">
        <v>0</v>
      </c>
    </row>
    <row r="61" spans="1:9" x14ac:dyDescent="0.2">
      <c r="A61" s="43">
        <v>1239</v>
      </c>
      <c r="B61" s="41" t="s">
        <v>163</v>
      </c>
      <c r="C61" s="165">
        <v>0</v>
      </c>
      <c r="D61" s="165">
        <v>0</v>
      </c>
      <c r="E61" s="165">
        <v>0</v>
      </c>
    </row>
    <row r="62" spans="1:9" s="127" customFormat="1" x14ac:dyDescent="0.2">
      <c r="A62" s="146">
        <v>1240</v>
      </c>
      <c r="B62" s="127" t="s">
        <v>164</v>
      </c>
      <c r="C62" s="287">
        <v>3190989.97</v>
      </c>
      <c r="D62" s="287">
        <v>0</v>
      </c>
      <c r="E62" s="287">
        <v>2419411.75</v>
      </c>
    </row>
    <row r="63" spans="1:9" x14ac:dyDescent="0.2">
      <c r="A63" s="43">
        <v>1241</v>
      </c>
      <c r="B63" s="41" t="s">
        <v>165</v>
      </c>
      <c r="C63" s="287">
        <v>1334756.25</v>
      </c>
      <c r="D63" s="234">
        <v>0</v>
      </c>
      <c r="E63" s="234">
        <v>0</v>
      </c>
    </row>
    <row r="64" spans="1:9" x14ac:dyDescent="0.2">
      <c r="A64" s="43">
        <v>1242</v>
      </c>
      <c r="B64" s="41" t="s">
        <v>166</v>
      </c>
      <c r="C64" s="287">
        <v>0</v>
      </c>
      <c r="D64" s="234">
        <v>0</v>
      </c>
      <c r="E64" s="234">
        <v>0</v>
      </c>
    </row>
    <row r="65" spans="1:9" x14ac:dyDescent="0.2">
      <c r="A65" s="43">
        <v>1243</v>
      </c>
      <c r="B65" s="41" t="s">
        <v>167</v>
      </c>
      <c r="C65" s="287">
        <v>0</v>
      </c>
      <c r="D65" s="234">
        <v>0</v>
      </c>
      <c r="E65" s="234">
        <v>0</v>
      </c>
    </row>
    <row r="66" spans="1:9" x14ac:dyDescent="0.2">
      <c r="A66" s="43">
        <v>1244</v>
      </c>
      <c r="B66" s="41" t="s">
        <v>168</v>
      </c>
      <c r="C66" s="287">
        <v>1454653.98</v>
      </c>
      <c r="D66" s="234">
        <v>0</v>
      </c>
      <c r="E66" s="234">
        <v>0</v>
      </c>
    </row>
    <row r="67" spans="1:9" x14ac:dyDescent="0.2">
      <c r="A67" s="43">
        <v>1245</v>
      </c>
      <c r="B67" s="41" t="s">
        <v>169</v>
      </c>
      <c r="C67" s="287">
        <v>0</v>
      </c>
      <c r="D67" s="234">
        <v>0</v>
      </c>
      <c r="E67" s="234">
        <v>0</v>
      </c>
    </row>
    <row r="68" spans="1:9" x14ac:dyDescent="0.2">
      <c r="A68" s="43">
        <v>1246</v>
      </c>
      <c r="B68" s="41" t="s">
        <v>170</v>
      </c>
      <c r="C68" s="287">
        <v>401579.74</v>
      </c>
      <c r="D68" s="234">
        <v>0</v>
      </c>
      <c r="E68" s="234">
        <v>0</v>
      </c>
    </row>
    <row r="69" spans="1:9" x14ac:dyDescent="0.2">
      <c r="A69" s="43">
        <v>1247</v>
      </c>
      <c r="B69" s="41" t="s">
        <v>171</v>
      </c>
      <c r="C69" s="234">
        <v>0</v>
      </c>
      <c r="D69" s="234">
        <v>0</v>
      </c>
      <c r="E69" s="234">
        <v>0</v>
      </c>
    </row>
    <row r="70" spans="1:9" x14ac:dyDescent="0.2">
      <c r="A70" s="43">
        <v>1248</v>
      </c>
      <c r="B70" s="41" t="s">
        <v>172</v>
      </c>
      <c r="C70" s="234">
        <v>0</v>
      </c>
      <c r="D70" s="234">
        <v>0</v>
      </c>
      <c r="E70" s="234">
        <v>0</v>
      </c>
    </row>
    <row r="72" spans="1:9" x14ac:dyDescent="0.2">
      <c r="A72" s="40" t="s">
        <v>173</v>
      </c>
      <c r="B72" s="40"/>
      <c r="C72" s="40"/>
      <c r="D72" s="40"/>
      <c r="E72" s="40"/>
      <c r="F72" s="40"/>
      <c r="G72" s="40"/>
      <c r="H72" s="40"/>
      <c r="I72" s="40"/>
    </row>
    <row r="73" spans="1:9" x14ac:dyDescent="0.2">
      <c r="A73" s="42" t="s">
        <v>103</v>
      </c>
      <c r="B73" s="42" t="s">
        <v>104</v>
      </c>
      <c r="C73" s="42" t="s">
        <v>105</v>
      </c>
      <c r="D73" s="42" t="s">
        <v>174</v>
      </c>
      <c r="E73" s="42" t="s">
        <v>175</v>
      </c>
      <c r="F73" s="42" t="s">
        <v>142</v>
      </c>
      <c r="G73" s="42" t="s">
        <v>154</v>
      </c>
      <c r="H73" s="42" t="s">
        <v>155</v>
      </c>
      <c r="I73" s="42" t="s">
        <v>644</v>
      </c>
    </row>
    <row r="74" spans="1:9" x14ac:dyDescent="0.2">
      <c r="A74" s="43">
        <v>1250</v>
      </c>
      <c r="B74" s="41" t="s">
        <v>176</v>
      </c>
      <c r="C74" s="234">
        <v>33635.94</v>
      </c>
      <c r="D74" s="234">
        <v>0</v>
      </c>
      <c r="E74" s="234">
        <v>23792.57</v>
      </c>
    </row>
    <row r="75" spans="1:9" x14ac:dyDescent="0.2">
      <c r="A75" s="43">
        <v>1251</v>
      </c>
      <c r="B75" s="41" t="s">
        <v>177</v>
      </c>
      <c r="C75" s="234">
        <v>0</v>
      </c>
      <c r="D75" s="234">
        <v>0</v>
      </c>
      <c r="E75" s="234">
        <v>0</v>
      </c>
    </row>
    <row r="76" spans="1:9" x14ac:dyDescent="0.2">
      <c r="A76" s="43">
        <v>1252</v>
      </c>
      <c r="B76" s="41" t="s">
        <v>178</v>
      </c>
      <c r="C76" s="234">
        <v>0</v>
      </c>
      <c r="D76" s="234">
        <v>0</v>
      </c>
      <c r="E76" s="234">
        <v>0</v>
      </c>
    </row>
    <row r="77" spans="1:9" x14ac:dyDescent="0.2">
      <c r="A77" s="43">
        <v>1253</v>
      </c>
      <c r="B77" s="41" t="s">
        <v>179</v>
      </c>
      <c r="C77" s="234">
        <v>0</v>
      </c>
      <c r="D77" s="234">
        <v>0</v>
      </c>
      <c r="E77" s="234">
        <v>0</v>
      </c>
    </row>
    <row r="78" spans="1:9" x14ac:dyDescent="0.2">
      <c r="A78" s="43">
        <v>1254</v>
      </c>
      <c r="B78" s="41" t="s">
        <v>180</v>
      </c>
      <c r="C78" s="234">
        <v>0</v>
      </c>
      <c r="D78" s="234">
        <v>0</v>
      </c>
      <c r="E78" s="234">
        <v>0</v>
      </c>
    </row>
    <row r="79" spans="1:9" x14ac:dyDescent="0.2">
      <c r="A79" s="43">
        <v>1259</v>
      </c>
      <c r="B79" s="41" t="s">
        <v>181</v>
      </c>
      <c r="C79" s="234">
        <v>0</v>
      </c>
      <c r="D79" s="234">
        <v>0</v>
      </c>
      <c r="E79" s="234">
        <v>0</v>
      </c>
    </row>
    <row r="80" spans="1:9" x14ac:dyDescent="0.2">
      <c r="A80" s="43">
        <v>1270</v>
      </c>
      <c r="B80" s="41" t="s">
        <v>182</v>
      </c>
      <c r="C80" s="234">
        <v>0</v>
      </c>
      <c r="D80" s="234">
        <v>0</v>
      </c>
      <c r="E80" s="234">
        <v>0</v>
      </c>
    </row>
    <row r="81" spans="1:8" x14ac:dyDescent="0.2">
      <c r="A81" s="43">
        <v>1271</v>
      </c>
      <c r="B81" s="41" t="s">
        <v>183</v>
      </c>
      <c r="C81" s="234">
        <v>0</v>
      </c>
      <c r="D81" s="234">
        <v>0</v>
      </c>
      <c r="E81" s="234">
        <v>0</v>
      </c>
    </row>
    <row r="82" spans="1:8" x14ac:dyDescent="0.2">
      <c r="A82" s="43">
        <v>1272</v>
      </c>
      <c r="B82" s="41" t="s">
        <v>184</v>
      </c>
      <c r="C82" s="234">
        <v>0</v>
      </c>
      <c r="D82" s="234">
        <v>0</v>
      </c>
      <c r="E82" s="234">
        <v>0</v>
      </c>
    </row>
    <row r="83" spans="1:8" x14ac:dyDescent="0.2">
      <c r="A83" s="43">
        <v>1273</v>
      </c>
      <c r="B83" s="41" t="s">
        <v>185</v>
      </c>
      <c r="C83" s="234">
        <v>0</v>
      </c>
      <c r="D83" s="234">
        <v>0</v>
      </c>
      <c r="E83" s="234">
        <v>0</v>
      </c>
    </row>
    <row r="84" spans="1:8" x14ac:dyDescent="0.2">
      <c r="A84" s="43">
        <v>1274</v>
      </c>
      <c r="B84" s="41" t="s">
        <v>186</v>
      </c>
      <c r="C84" s="234">
        <v>0</v>
      </c>
      <c r="D84" s="234">
        <v>0</v>
      </c>
      <c r="E84" s="234">
        <v>0</v>
      </c>
    </row>
    <row r="85" spans="1:8" x14ac:dyDescent="0.2">
      <c r="A85" s="43">
        <v>1275</v>
      </c>
      <c r="B85" s="41" t="s">
        <v>187</v>
      </c>
      <c r="C85" s="234">
        <v>0</v>
      </c>
      <c r="D85" s="234">
        <v>0</v>
      </c>
      <c r="E85" s="234">
        <v>0</v>
      </c>
    </row>
    <row r="86" spans="1:8" x14ac:dyDescent="0.2">
      <c r="A86" s="43">
        <v>1279</v>
      </c>
      <c r="B86" s="41" t="s">
        <v>188</v>
      </c>
      <c r="C86" s="234">
        <v>0</v>
      </c>
      <c r="D86" s="234">
        <v>0</v>
      </c>
      <c r="E86" s="234">
        <v>0</v>
      </c>
    </row>
    <row r="88" spans="1:8" x14ac:dyDescent="0.2">
      <c r="A88" s="40" t="s">
        <v>189</v>
      </c>
      <c r="B88" s="40"/>
      <c r="C88" s="40"/>
      <c r="D88" s="40"/>
      <c r="E88" s="40"/>
      <c r="F88" s="40"/>
      <c r="G88" s="40"/>
      <c r="H88" s="40"/>
    </row>
    <row r="89" spans="1:8" x14ac:dyDescent="0.2">
      <c r="A89" s="42" t="s">
        <v>103</v>
      </c>
      <c r="B89" s="42" t="s">
        <v>104</v>
      </c>
      <c r="C89" s="42" t="s">
        <v>105</v>
      </c>
      <c r="D89" s="42" t="s">
        <v>190</v>
      </c>
      <c r="E89" s="42"/>
      <c r="F89" s="42"/>
      <c r="G89" s="42"/>
      <c r="H89" s="42"/>
    </row>
    <row r="90" spans="1:8" x14ac:dyDescent="0.2">
      <c r="A90" s="43">
        <v>1160</v>
      </c>
      <c r="B90" s="41" t="s">
        <v>191</v>
      </c>
      <c r="C90" s="165">
        <v>0</v>
      </c>
    </row>
    <row r="91" spans="1:8" x14ac:dyDescent="0.2">
      <c r="A91" s="43">
        <v>1161</v>
      </c>
      <c r="B91" s="41" t="s">
        <v>192</v>
      </c>
      <c r="C91" s="165">
        <v>0</v>
      </c>
    </row>
    <row r="92" spans="1:8" x14ac:dyDescent="0.2">
      <c r="A92" s="43">
        <v>1162</v>
      </c>
      <c r="B92" s="41" t="s">
        <v>193</v>
      </c>
      <c r="C92" s="165">
        <v>0</v>
      </c>
    </row>
    <row r="94" spans="1:8" x14ac:dyDescent="0.2">
      <c r="A94" s="40" t="s">
        <v>194</v>
      </c>
      <c r="B94" s="40"/>
      <c r="C94" s="40"/>
      <c r="D94" s="40"/>
      <c r="E94" s="40"/>
      <c r="F94" s="40"/>
      <c r="G94" s="40"/>
      <c r="H94" s="40"/>
    </row>
    <row r="95" spans="1:8" x14ac:dyDescent="0.2">
      <c r="A95" s="42" t="s">
        <v>103</v>
      </c>
      <c r="B95" s="42" t="s">
        <v>104</v>
      </c>
      <c r="C95" s="42" t="s">
        <v>105</v>
      </c>
      <c r="D95" s="42" t="s">
        <v>120</v>
      </c>
      <c r="E95" s="42"/>
      <c r="F95" s="42"/>
      <c r="G95" s="42"/>
      <c r="H95" s="42"/>
    </row>
    <row r="96" spans="1:8" x14ac:dyDescent="0.2">
      <c r="A96" s="43">
        <v>1290</v>
      </c>
      <c r="B96" s="41" t="s">
        <v>195</v>
      </c>
      <c r="C96" s="165">
        <v>0</v>
      </c>
    </row>
    <row r="97" spans="1:8" x14ac:dyDescent="0.2">
      <c r="A97" s="43">
        <v>1291</v>
      </c>
      <c r="B97" s="41" t="s">
        <v>196</v>
      </c>
      <c r="C97" s="165">
        <v>0</v>
      </c>
    </row>
    <row r="98" spans="1:8" x14ac:dyDescent="0.2">
      <c r="A98" s="43">
        <v>1292</v>
      </c>
      <c r="B98" s="41" t="s">
        <v>197</v>
      </c>
      <c r="C98" s="165">
        <v>0</v>
      </c>
    </row>
    <row r="99" spans="1:8" x14ac:dyDescent="0.2">
      <c r="A99" s="43">
        <v>1293</v>
      </c>
      <c r="B99" s="41" t="s">
        <v>198</v>
      </c>
      <c r="C99" s="165">
        <v>0</v>
      </c>
    </row>
    <row r="101" spans="1:8" x14ac:dyDescent="0.2">
      <c r="A101" s="40" t="s">
        <v>199</v>
      </c>
      <c r="B101" s="40"/>
      <c r="C101" s="40"/>
      <c r="D101" s="40"/>
      <c r="E101" s="40"/>
      <c r="F101" s="40"/>
      <c r="G101" s="40"/>
      <c r="H101" s="40"/>
    </row>
    <row r="102" spans="1:8" x14ac:dyDescent="0.2">
      <c r="A102" s="42" t="s">
        <v>103</v>
      </c>
      <c r="B102" s="42" t="s">
        <v>104</v>
      </c>
      <c r="C102" s="42" t="s">
        <v>105</v>
      </c>
      <c r="D102" s="42" t="s">
        <v>116</v>
      </c>
      <c r="E102" s="42" t="s">
        <v>117</v>
      </c>
      <c r="F102" s="42" t="s">
        <v>118</v>
      </c>
      <c r="G102" s="42" t="s">
        <v>200</v>
      </c>
      <c r="H102" s="42" t="s">
        <v>201</v>
      </c>
    </row>
    <row r="103" spans="1:8" x14ac:dyDescent="0.2">
      <c r="A103" s="43">
        <v>2110</v>
      </c>
      <c r="B103" s="41" t="s">
        <v>202</v>
      </c>
      <c r="C103" s="234">
        <v>317862.84999999998</v>
      </c>
      <c r="D103" s="234">
        <v>0</v>
      </c>
      <c r="E103" s="234">
        <v>0</v>
      </c>
      <c r="F103" s="234">
        <v>0</v>
      </c>
      <c r="G103" s="234">
        <v>0</v>
      </c>
    </row>
    <row r="104" spans="1:8" x14ac:dyDescent="0.2">
      <c r="A104" s="43">
        <v>2111</v>
      </c>
      <c r="B104" s="41" t="s">
        <v>203</v>
      </c>
      <c r="C104" s="234">
        <v>180044.09</v>
      </c>
      <c r="D104" s="234">
        <v>0</v>
      </c>
      <c r="E104" s="234">
        <v>0</v>
      </c>
      <c r="F104" s="234">
        <v>0</v>
      </c>
      <c r="G104" s="234">
        <v>0</v>
      </c>
    </row>
    <row r="105" spans="1:8" x14ac:dyDescent="0.2">
      <c r="A105" s="43">
        <v>2112</v>
      </c>
      <c r="B105" s="41" t="s">
        <v>204</v>
      </c>
      <c r="C105" s="234">
        <v>3242.45</v>
      </c>
      <c r="D105" s="234">
        <v>0</v>
      </c>
      <c r="E105" s="234">
        <v>0</v>
      </c>
      <c r="F105" s="234">
        <v>0</v>
      </c>
      <c r="G105" s="234">
        <v>0</v>
      </c>
    </row>
    <row r="106" spans="1:8" x14ac:dyDescent="0.2">
      <c r="A106" s="43">
        <v>2113</v>
      </c>
      <c r="B106" s="41" t="s">
        <v>205</v>
      </c>
      <c r="C106" s="234">
        <v>0</v>
      </c>
      <c r="D106" s="234">
        <v>0</v>
      </c>
      <c r="E106" s="234">
        <v>0</v>
      </c>
      <c r="F106" s="234">
        <v>0</v>
      </c>
      <c r="G106" s="234">
        <v>0</v>
      </c>
    </row>
    <row r="107" spans="1:8" x14ac:dyDescent="0.2">
      <c r="A107" s="43">
        <v>2114</v>
      </c>
      <c r="B107" s="41" t="s">
        <v>206</v>
      </c>
      <c r="C107" s="234">
        <v>0</v>
      </c>
      <c r="D107" s="234">
        <v>0</v>
      </c>
      <c r="E107" s="234">
        <v>0</v>
      </c>
      <c r="F107" s="234">
        <v>0</v>
      </c>
      <c r="G107" s="234">
        <v>0</v>
      </c>
    </row>
    <row r="108" spans="1:8" x14ac:dyDescent="0.2">
      <c r="A108" s="43">
        <v>2115</v>
      </c>
      <c r="B108" s="41" t="s">
        <v>207</v>
      </c>
      <c r="C108" s="234">
        <v>0</v>
      </c>
      <c r="D108" s="234">
        <v>0</v>
      </c>
      <c r="E108" s="234">
        <v>0</v>
      </c>
      <c r="F108" s="234">
        <v>0</v>
      </c>
      <c r="G108" s="234">
        <v>0</v>
      </c>
    </row>
    <row r="109" spans="1:8" x14ac:dyDescent="0.2">
      <c r="A109" s="43">
        <v>2116</v>
      </c>
      <c r="B109" s="41" t="s">
        <v>208</v>
      </c>
      <c r="C109" s="234">
        <v>0</v>
      </c>
      <c r="D109" s="234">
        <v>0</v>
      </c>
      <c r="E109" s="234">
        <v>0</v>
      </c>
      <c r="F109" s="234">
        <v>0</v>
      </c>
      <c r="G109" s="234">
        <v>0</v>
      </c>
    </row>
    <row r="110" spans="1:8" x14ac:dyDescent="0.2">
      <c r="A110" s="43">
        <v>2117</v>
      </c>
      <c r="B110" s="41" t="s">
        <v>209</v>
      </c>
      <c r="C110" s="234">
        <v>134576.31</v>
      </c>
      <c r="D110" s="234">
        <v>0</v>
      </c>
      <c r="E110" s="234">
        <v>0</v>
      </c>
      <c r="F110" s="234">
        <v>0</v>
      </c>
      <c r="G110" s="234">
        <v>0</v>
      </c>
    </row>
    <row r="111" spans="1:8" x14ac:dyDescent="0.2">
      <c r="A111" s="43">
        <v>2118</v>
      </c>
      <c r="B111" s="41" t="s">
        <v>210</v>
      </c>
      <c r="C111" s="234">
        <v>0</v>
      </c>
      <c r="D111" s="234">
        <v>0</v>
      </c>
      <c r="E111" s="234">
        <v>0</v>
      </c>
      <c r="F111" s="234">
        <v>0</v>
      </c>
      <c r="G111" s="234">
        <v>0</v>
      </c>
    </row>
    <row r="112" spans="1:8" x14ac:dyDescent="0.2">
      <c r="A112" s="43">
        <v>2119</v>
      </c>
      <c r="B112" s="41" t="s">
        <v>211</v>
      </c>
      <c r="C112" s="234">
        <v>0</v>
      </c>
      <c r="D112" s="234">
        <v>0</v>
      </c>
      <c r="E112" s="234">
        <v>0</v>
      </c>
      <c r="F112" s="234">
        <v>0</v>
      </c>
      <c r="G112" s="234">
        <v>0</v>
      </c>
    </row>
    <row r="113" spans="1:8" x14ac:dyDescent="0.2">
      <c r="A113" s="43">
        <v>2120</v>
      </c>
      <c r="B113" s="41" t="s">
        <v>212</v>
      </c>
      <c r="C113" s="234">
        <v>0.12</v>
      </c>
      <c r="D113" s="234">
        <v>0</v>
      </c>
      <c r="E113" s="234">
        <v>0</v>
      </c>
      <c r="F113" s="234">
        <v>0</v>
      </c>
      <c r="G113" s="234">
        <v>0</v>
      </c>
    </row>
    <row r="114" spans="1:8" x14ac:dyDescent="0.2">
      <c r="A114" s="43">
        <v>2121</v>
      </c>
      <c r="B114" s="41" t="s">
        <v>213</v>
      </c>
      <c r="C114" s="234">
        <v>0</v>
      </c>
      <c r="D114" s="234">
        <v>0</v>
      </c>
      <c r="E114" s="234">
        <v>0</v>
      </c>
      <c r="F114" s="234">
        <v>0</v>
      </c>
      <c r="G114" s="234">
        <v>0</v>
      </c>
    </row>
    <row r="115" spans="1:8" x14ac:dyDescent="0.2">
      <c r="A115" s="43">
        <v>2122</v>
      </c>
      <c r="B115" s="41" t="s">
        <v>214</v>
      </c>
      <c r="C115" s="234">
        <v>0</v>
      </c>
      <c r="D115" s="234">
        <v>0</v>
      </c>
      <c r="E115" s="234">
        <v>0</v>
      </c>
      <c r="F115" s="234">
        <v>0</v>
      </c>
      <c r="G115" s="234">
        <v>0</v>
      </c>
    </row>
    <row r="116" spans="1:8" x14ac:dyDescent="0.2">
      <c r="A116" s="43">
        <v>2129</v>
      </c>
      <c r="B116" s="41" t="s">
        <v>215</v>
      </c>
      <c r="C116" s="234">
        <v>0</v>
      </c>
      <c r="D116" s="234">
        <v>0</v>
      </c>
      <c r="E116" s="234">
        <v>0</v>
      </c>
      <c r="F116" s="234">
        <v>0</v>
      </c>
      <c r="G116" s="234">
        <v>0</v>
      </c>
    </row>
    <row r="118" spans="1:8" x14ac:dyDescent="0.2">
      <c r="A118" s="40" t="s">
        <v>216</v>
      </c>
      <c r="B118" s="40"/>
      <c r="C118" s="40"/>
      <c r="D118" s="40"/>
      <c r="E118" s="40"/>
      <c r="F118" s="40"/>
      <c r="G118" s="40"/>
      <c r="H118" s="40"/>
    </row>
    <row r="119" spans="1:8" x14ac:dyDescent="0.2">
      <c r="A119" s="42" t="s">
        <v>103</v>
      </c>
      <c r="B119" s="42" t="s">
        <v>104</v>
      </c>
      <c r="C119" s="42" t="s">
        <v>105</v>
      </c>
      <c r="D119" s="42" t="s">
        <v>217</v>
      </c>
      <c r="E119" s="42" t="s">
        <v>120</v>
      </c>
      <c r="F119" s="42"/>
      <c r="G119" s="42"/>
      <c r="H119" s="42"/>
    </row>
    <row r="120" spans="1:8" x14ac:dyDescent="0.2">
      <c r="A120" s="43">
        <v>2160</v>
      </c>
      <c r="B120" s="41" t="s">
        <v>218</v>
      </c>
      <c r="C120" s="165">
        <v>0</v>
      </c>
    </row>
    <row r="121" spans="1:8" x14ac:dyDescent="0.2">
      <c r="A121" s="43">
        <v>2161</v>
      </c>
      <c r="B121" s="41" t="s">
        <v>219</v>
      </c>
      <c r="C121" s="165">
        <v>0</v>
      </c>
    </row>
    <row r="122" spans="1:8" x14ac:dyDescent="0.2">
      <c r="A122" s="43">
        <v>2162</v>
      </c>
      <c r="B122" s="41" t="s">
        <v>220</v>
      </c>
      <c r="C122" s="165">
        <v>0</v>
      </c>
    </row>
    <row r="123" spans="1:8" x14ac:dyDescent="0.2">
      <c r="A123" s="43">
        <v>2163</v>
      </c>
      <c r="B123" s="41" t="s">
        <v>221</v>
      </c>
      <c r="C123" s="165">
        <v>0</v>
      </c>
    </row>
    <row r="124" spans="1:8" x14ac:dyDescent="0.2">
      <c r="A124" s="43">
        <v>2164</v>
      </c>
      <c r="B124" s="41" t="s">
        <v>222</v>
      </c>
      <c r="C124" s="165">
        <v>0</v>
      </c>
    </row>
    <row r="125" spans="1:8" x14ac:dyDescent="0.2">
      <c r="A125" s="43">
        <v>2165</v>
      </c>
      <c r="B125" s="41" t="s">
        <v>223</v>
      </c>
      <c r="C125" s="165">
        <v>0</v>
      </c>
    </row>
    <row r="126" spans="1:8" x14ac:dyDescent="0.2">
      <c r="A126" s="43">
        <v>2166</v>
      </c>
      <c r="B126" s="41" t="s">
        <v>224</v>
      </c>
      <c r="C126" s="165">
        <v>0</v>
      </c>
    </row>
    <row r="127" spans="1:8" x14ac:dyDescent="0.2">
      <c r="A127" s="43">
        <v>2250</v>
      </c>
      <c r="B127" s="41" t="s">
        <v>225</v>
      </c>
      <c r="C127" s="165">
        <v>0</v>
      </c>
    </row>
    <row r="128" spans="1:8" x14ac:dyDescent="0.2">
      <c r="A128" s="43">
        <v>2251</v>
      </c>
      <c r="B128" s="41" t="s">
        <v>226</v>
      </c>
      <c r="C128" s="165">
        <v>0</v>
      </c>
    </row>
    <row r="129" spans="1:8" x14ac:dyDescent="0.2">
      <c r="A129" s="43">
        <v>2252</v>
      </c>
      <c r="B129" s="41" t="s">
        <v>227</v>
      </c>
      <c r="C129" s="165">
        <v>0</v>
      </c>
    </row>
    <row r="130" spans="1:8" x14ac:dyDescent="0.2">
      <c r="A130" s="43">
        <v>2253</v>
      </c>
      <c r="B130" s="41" t="s">
        <v>228</v>
      </c>
      <c r="C130" s="165">
        <v>0</v>
      </c>
    </row>
    <row r="131" spans="1:8" x14ac:dyDescent="0.2">
      <c r="A131" s="43">
        <v>2254</v>
      </c>
      <c r="B131" s="41" t="s">
        <v>229</v>
      </c>
      <c r="C131" s="165">
        <v>0</v>
      </c>
    </row>
    <row r="132" spans="1:8" x14ac:dyDescent="0.2">
      <c r="A132" s="43">
        <v>2255</v>
      </c>
      <c r="B132" s="41" t="s">
        <v>230</v>
      </c>
      <c r="C132" s="165">
        <v>0</v>
      </c>
    </row>
    <row r="133" spans="1:8" x14ac:dyDescent="0.2">
      <c r="A133" s="43">
        <v>2256</v>
      </c>
      <c r="B133" s="41" t="s">
        <v>231</v>
      </c>
      <c r="C133" s="165">
        <v>0</v>
      </c>
    </row>
    <row r="135" spans="1:8" x14ac:dyDescent="0.2">
      <c r="A135" s="40" t="s">
        <v>232</v>
      </c>
      <c r="B135" s="40"/>
      <c r="C135" s="40"/>
      <c r="D135" s="40"/>
      <c r="E135" s="40"/>
      <c r="F135" s="40"/>
      <c r="G135" s="40"/>
      <c r="H135" s="40"/>
    </row>
    <row r="136" spans="1:8" x14ac:dyDescent="0.2">
      <c r="A136" s="47" t="s">
        <v>103</v>
      </c>
      <c r="B136" s="47" t="s">
        <v>104</v>
      </c>
      <c r="C136" s="47" t="s">
        <v>105</v>
      </c>
      <c r="D136" s="47" t="s">
        <v>217</v>
      </c>
      <c r="E136" s="47" t="s">
        <v>120</v>
      </c>
      <c r="F136" s="47"/>
      <c r="G136" s="47"/>
      <c r="H136" s="47"/>
    </row>
    <row r="137" spans="1:8" x14ac:dyDescent="0.2">
      <c r="A137" s="43">
        <v>2159</v>
      </c>
      <c r="B137" s="41" t="s">
        <v>233</v>
      </c>
      <c r="C137" s="165">
        <v>0</v>
      </c>
    </row>
    <row r="138" spans="1:8" x14ac:dyDescent="0.2">
      <c r="A138" s="43">
        <v>2199</v>
      </c>
      <c r="B138" s="41" t="s">
        <v>234</v>
      </c>
      <c r="C138" s="165">
        <v>0</v>
      </c>
    </row>
    <row r="139" spans="1:8" x14ac:dyDescent="0.2">
      <c r="A139" s="43">
        <v>2240</v>
      </c>
      <c r="B139" s="41" t="s">
        <v>235</v>
      </c>
      <c r="C139" s="165">
        <v>0</v>
      </c>
    </row>
    <row r="140" spans="1:8" x14ac:dyDescent="0.2">
      <c r="A140" s="43">
        <v>2241</v>
      </c>
      <c r="B140" s="41" t="s">
        <v>236</v>
      </c>
      <c r="C140" s="165">
        <v>0</v>
      </c>
    </row>
    <row r="141" spans="1:8" x14ac:dyDescent="0.2">
      <c r="A141" s="43">
        <v>2242</v>
      </c>
      <c r="B141" s="41" t="s">
        <v>237</v>
      </c>
      <c r="C141" s="165">
        <v>0</v>
      </c>
    </row>
    <row r="142" spans="1:8" x14ac:dyDescent="0.2">
      <c r="A142" s="43">
        <v>2249</v>
      </c>
      <c r="B142" s="41" t="s">
        <v>238</v>
      </c>
      <c r="C142" s="165">
        <v>0</v>
      </c>
    </row>
    <row r="144" spans="1:8" x14ac:dyDescent="0.2">
      <c r="A144" s="169" t="s">
        <v>645</v>
      </c>
    </row>
  </sheetData>
  <sheetProtection formatCells="0" formatColumns="0" formatRows="0" insertColumns="0" insertRows="0" insertHyperlinks="0" deleteColumns="0" deleteRows="0" sort="0" autoFilter="0" pivotTables="0"/>
  <mergeCells count="3">
    <mergeCell ref="A1:F1"/>
    <mergeCell ref="A2:F2"/>
    <mergeCell ref="A3:F3"/>
  </mergeCells>
  <pageMargins left="0.51181102362204722" right="0" top="0.74803149606299213" bottom="0.74803149606299213" header="0.31496062992125984" footer="0.31496062992125984"/>
  <pageSetup scale="4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2"/>
  <sheetViews>
    <sheetView showGridLines="0" zoomScaleNormal="100" zoomScaleSheetLayoutView="100" workbookViewId="0">
      <selection sqref="A1:C1"/>
    </sheetView>
  </sheetViews>
  <sheetFormatPr baseColWidth="10" defaultColWidth="9.140625" defaultRowHeight="11.25" x14ac:dyDescent="0.2"/>
  <cols>
    <col min="1" max="1" width="10" style="41" customWidth="1"/>
    <col min="2" max="2" width="72.85546875" style="41" bestFit="1" customWidth="1"/>
    <col min="3" max="3" width="15.7109375" style="41" customWidth="1"/>
    <col min="4" max="5" width="19.7109375" style="41" customWidth="1"/>
    <col min="6" max="16384" width="9.140625" style="41"/>
  </cols>
  <sheetData>
    <row r="1" spans="1:5" s="57" customFormat="1" ht="18.95" customHeight="1" x14ac:dyDescent="0.25">
      <c r="A1" s="354" t="s">
        <v>646</v>
      </c>
      <c r="B1" s="354"/>
      <c r="C1" s="354"/>
      <c r="D1" s="36" t="s">
        <v>97</v>
      </c>
      <c r="E1" s="37">
        <v>2021</v>
      </c>
    </row>
    <row r="2" spans="1:5" s="38" customFormat="1" ht="18.95" customHeight="1" x14ac:dyDescent="0.25">
      <c r="A2" s="354" t="s">
        <v>437</v>
      </c>
      <c r="B2" s="354"/>
      <c r="C2" s="354"/>
      <c r="D2" s="36" t="s">
        <v>99</v>
      </c>
      <c r="E2" s="37" t="s">
        <v>603</v>
      </c>
    </row>
    <row r="3" spans="1:5" s="38" customFormat="1" ht="18.95" customHeight="1" x14ac:dyDescent="0.25">
      <c r="A3" s="354" t="s">
        <v>606</v>
      </c>
      <c r="B3" s="354"/>
      <c r="C3" s="354"/>
      <c r="D3" s="36" t="s">
        <v>100</v>
      </c>
      <c r="E3" s="37">
        <v>4</v>
      </c>
    </row>
    <row r="4" spans="1:5" x14ac:dyDescent="0.2">
      <c r="A4" s="39" t="s">
        <v>101</v>
      </c>
      <c r="B4" s="40"/>
      <c r="C4" s="40"/>
      <c r="D4" s="40"/>
      <c r="E4" s="40"/>
    </row>
    <row r="6" spans="1:5" x14ac:dyDescent="0.2">
      <c r="A6" s="53" t="s">
        <v>436</v>
      </c>
      <c r="B6" s="53"/>
      <c r="C6" s="53"/>
      <c r="D6" s="53"/>
      <c r="E6" s="53"/>
    </row>
    <row r="7" spans="1:5" x14ac:dyDescent="0.2">
      <c r="A7" s="52" t="s">
        <v>103</v>
      </c>
      <c r="B7" s="52" t="s">
        <v>104</v>
      </c>
      <c r="C7" s="52" t="s">
        <v>105</v>
      </c>
      <c r="D7" s="52" t="s">
        <v>388</v>
      </c>
      <c r="E7" s="52"/>
    </row>
    <row r="8" spans="1:5" x14ac:dyDescent="0.2">
      <c r="A8" s="55">
        <v>4100</v>
      </c>
      <c r="B8" s="48" t="s">
        <v>435</v>
      </c>
      <c r="C8" s="277">
        <v>0</v>
      </c>
      <c r="D8" s="48" t="s">
        <v>648</v>
      </c>
      <c r="E8" s="54"/>
    </row>
    <row r="9" spans="1:5" x14ac:dyDescent="0.2">
      <c r="A9" s="55">
        <v>4110</v>
      </c>
      <c r="B9" s="48" t="s">
        <v>434</v>
      </c>
      <c r="C9" s="277">
        <v>0</v>
      </c>
      <c r="D9" s="48"/>
      <c r="E9" s="54"/>
    </row>
    <row r="10" spans="1:5" x14ac:dyDescent="0.2">
      <c r="A10" s="55">
        <v>4111</v>
      </c>
      <c r="B10" s="48" t="s">
        <v>433</v>
      </c>
      <c r="C10" s="277">
        <v>0</v>
      </c>
      <c r="D10" s="48"/>
      <c r="E10" s="54"/>
    </row>
    <row r="11" spans="1:5" x14ac:dyDescent="0.2">
      <c r="A11" s="55">
        <v>4112</v>
      </c>
      <c r="B11" s="48" t="s">
        <v>432</v>
      </c>
      <c r="C11" s="277">
        <v>0</v>
      </c>
      <c r="D11" s="48"/>
      <c r="E11" s="54"/>
    </row>
    <row r="12" spans="1:5" x14ac:dyDescent="0.2">
      <c r="A12" s="55">
        <v>4113</v>
      </c>
      <c r="B12" s="48" t="s">
        <v>431</v>
      </c>
      <c r="C12" s="277">
        <v>0</v>
      </c>
      <c r="D12" s="48"/>
      <c r="E12" s="54"/>
    </row>
    <row r="13" spans="1:5" x14ac:dyDescent="0.2">
      <c r="A13" s="55">
        <v>4114</v>
      </c>
      <c r="B13" s="48" t="s">
        <v>430</v>
      </c>
      <c r="C13" s="277">
        <v>0</v>
      </c>
      <c r="D13" s="48"/>
      <c r="E13" s="54"/>
    </row>
    <row r="14" spans="1:5" x14ac:dyDescent="0.2">
      <c r="A14" s="55">
        <v>4115</v>
      </c>
      <c r="B14" s="48" t="s">
        <v>429</v>
      </c>
      <c r="C14" s="277">
        <v>0</v>
      </c>
      <c r="D14" s="48"/>
      <c r="E14" s="54"/>
    </row>
    <row r="15" spans="1:5" x14ac:dyDescent="0.2">
      <c r="A15" s="55">
        <v>4116</v>
      </c>
      <c r="B15" s="48" t="s">
        <v>428</v>
      </c>
      <c r="C15" s="277">
        <v>0</v>
      </c>
      <c r="D15" s="48"/>
      <c r="E15" s="54"/>
    </row>
    <row r="16" spans="1:5" x14ac:dyDescent="0.2">
      <c r="A16" s="55">
        <v>4117</v>
      </c>
      <c r="B16" s="48" t="s">
        <v>427</v>
      </c>
      <c r="C16" s="277">
        <v>0</v>
      </c>
      <c r="D16" s="48"/>
      <c r="E16" s="54"/>
    </row>
    <row r="17" spans="1:5" ht="22.5" x14ac:dyDescent="0.2">
      <c r="A17" s="55">
        <v>4118</v>
      </c>
      <c r="B17" s="56" t="s">
        <v>426</v>
      </c>
      <c r="C17" s="277">
        <v>0</v>
      </c>
      <c r="D17" s="48"/>
      <c r="E17" s="54"/>
    </row>
    <row r="18" spans="1:5" x14ac:dyDescent="0.2">
      <c r="A18" s="55">
        <v>4119</v>
      </c>
      <c r="B18" s="48" t="s">
        <v>425</v>
      </c>
      <c r="C18" s="277">
        <v>0</v>
      </c>
      <c r="D18" s="48"/>
      <c r="E18" s="54"/>
    </row>
    <row r="19" spans="1:5" x14ac:dyDescent="0.2">
      <c r="A19" s="55">
        <v>4120</v>
      </c>
      <c r="B19" s="48" t="s">
        <v>424</v>
      </c>
      <c r="C19" s="277">
        <v>0</v>
      </c>
      <c r="D19" s="48"/>
      <c r="E19" s="54"/>
    </row>
    <row r="20" spans="1:5" x14ac:dyDescent="0.2">
      <c r="A20" s="55">
        <v>4121</v>
      </c>
      <c r="B20" s="48" t="s">
        <v>423</v>
      </c>
      <c r="C20" s="277">
        <v>0</v>
      </c>
      <c r="D20" s="48"/>
      <c r="E20" s="54"/>
    </row>
    <row r="21" spans="1:5" x14ac:dyDescent="0.2">
      <c r="A21" s="55">
        <v>4122</v>
      </c>
      <c r="B21" s="48" t="s">
        <v>422</v>
      </c>
      <c r="C21" s="277">
        <v>0</v>
      </c>
      <c r="D21" s="48"/>
      <c r="E21" s="54"/>
    </row>
    <row r="22" spans="1:5" x14ac:dyDescent="0.2">
      <c r="A22" s="55">
        <v>4123</v>
      </c>
      <c r="B22" s="48" t="s">
        <v>421</v>
      </c>
      <c r="C22" s="277">
        <v>0</v>
      </c>
      <c r="D22" s="48"/>
      <c r="E22" s="54"/>
    </row>
    <row r="23" spans="1:5" x14ac:dyDescent="0.2">
      <c r="A23" s="55">
        <v>4124</v>
      </c>
      <c r="B23" s="48" t="s">
        <v>420</v>
      </c>
      <c r="C23" s="277">
        <v>0</v>
      </c>
      <c r="D23" s="48"/>
      <c r="E23" s="54"/>
    </row>
    <row r="24" spans="1:5" x14ac:dyDescent="0.2">
      <c r="A24" s="55">
        <v>4129</v>
      </c>
      <c r="B24" s="48" t="s">
        <v>419</v>
      </c>
      <c r="C24" s="277">
        <v>0</v>
      </c>
      <c r="D24" s="48"/>
      <c r="E24" s="54"/>
    </row>
    <row r="25" spans="1:5" x14ac:dyDescent="0.2">
      <c r="A25" s="55">
        <v>4130</v>
      </c>
      <c r="B25" s="48" t="s">
        <v>418</v>
      </c>
      <c r="C25" s="277">
        <v>0</v>
      </c>
      <c r="D25" s="48"/>
      <c r="E25" s="54"/>
    </row>
    <row r="26" spans="1:5" x14ac:dyDescent="0.2">
      <c r="A26" s="55">
        <v>4131</v>
      </c>
      <c r="B26" s="48" t="s">
        <v>417</v>
      </c>
      <c r="C26" s="277">
        <v>0</v>
      </c>
      <c r="D26" s="48"/>
      <c r="E26" s="54"/>
    </row>
    <row r="27" spans="1:5" ht="22.5" x14ac:dyDescent="0.2">
      <c r="A27" s="55">
        <v>4132</v>
      </c>
      <c r="B27" s="56" t="s">
        <v>416</v>
      </c>
      <c r="C27" s="277">
        <v>0</v>
      </c>
      <c r="D27" s="48"/>
      <c r="E27" s="54"/>
    </row>
    <row r="28" spans="1:5" x14ac:dyDescent="0.2">
      <c r="A28" s="55">
        <v>4140</v>
      </c>
      <c r="B28" s="48" t="s">
        <v>415</v>
      </c>
      <c r="C28" s="277">
        <v>0</v>
      </c>
      <c r="D28" s="48"/>
      <c r="E28" s="54"/>
    </row>
    <row r="29" spans="1:5" x14ac:dyDescent="0.2">
      <c r="A29" s="55">
        <v>4141</v>
      </c>
      <c r="B29" s="48" t="s">
        <v>414</v>
      </c>
      <c r="C29" s="277">
        <v>0</v>
      </c>
      <c r="D29" s="48"/>
      <c r="E29" s="54"/>
    </row>
    <row r="30" spans="1:5" x14ac:dyDescent="0.2">
      <c r="A30" s="55">
        <v>4143</v>
      </c>
      <c r="B30" s="48" t="s">
        <v>413</v>
      </c>
      <c r="C30" s="277">
        <v>0</v>
      </c>
      <c r="D30" s="48"/>
      <c r="E30" s="54"/>
    </row>
    <row r="31" spans="1:5" x14ac:dyDescent="0.2">
      <c r="A31" s="55">
        <v>4144</v>
      </c>
      <c r="B31" s="48" t="s">
        <v>412</v>
      </c>
      <c r="C31" s="277">
        <v>0</v>
      </c>
      <c r="D31" s="48"/>
      <c r="E31" s="54"/>
    </row>
    <row r="32" spans="1:5" ht="22.5" x14ac:dyDescent="0.2">
      <c r="A32" s="55">
        <v>4145</v>
      </c>
      <c r="B32" s="56" t="s">
        <v>411</v>
      </c>
      <c r="C32" s="277">
        <v>0</v>
      </c>
      <c r="D32" s="48"/>
      <c r="E32" s="54"/>
    </row>
    <row r="33" spans="1:5" x14ac:dyDescent="0.2">
      <c r="A33" s="55">
        <v>4149</v>
      </c>
      <c r="B33" s="48" t="s">
        <v>410</v>
      </c>
      <c r="C33" s="277">
        <v>0</v>
      </c>
      <c r="D33" s="48"/>
      <c r="E33" s="54"/>
    </row>
    <row r="34" spans="1:5" x14ac:dyDescent="0.2">
      <c r="A34" s="55">
        <v>4150</v>
      </c>
      <c r="B34" s="48" t="s">
        <v>409</v>
      </c>
      <c r="C34" s="277">
        <v>0</v>
      </c>
      <c r="D34" s="48"/>
      <c r="E34" s="54"/>
    </row>
    <row r="35" spans="1:5" x14ac:dyDescent="0.2">
      <c r="A35" s="55">
        <v>4151</v>
      </c>
      <c r="B35" s="48" t="s">
        <v>409</v>
      </c>
      <c r="C35" s="277">
        <v>0</v>
      </c>
      <c r="D35" s="48"/>
      <c r="E35" s="54"/>
    </row>
    <row r="36" spans="1:5" ht="22.5" x14ac:dyDescent="0.2">
      <c r="A36" s="55">
        <v>4154</v>
      </c>
      <c r="B36" s="56" t="s">
        <v>408</v>
      </c>
      <c r="C36" s="277">
        <v>0</v>
      </c>
      <c r="D36" s="48"/>
      <c r="E36" s="54"/>
    </row>
    <row r="37" spans="1:5" x14ac:dyDescent="0.2">
      <c r="A37" s="55">
        <v>4160</v>
      </c>
      <c r="B37" s="48" t="s">
        <v>407</v>
      </c>
      <c r="C37" s="277">
        <v>0</v>
      </c>
      <c r="D37" s="48"/>
      <c r="E37" s="54"/>
    </row>
    <row r="38" spans="1:5" x14ac:dyDescent="0.2">
      <c r="A38" s="55">
        <v>4161</v>
      </c>
      <c r="B38" s="48" t="s">
        <v>406</v>
      </c>
      <c r="C38" s="277">
        <v>0</v>
      </c>
      <c r="D38" s="48"/>
      <c r="E38" s="54"/>
    </row>
    <row r="39" spans="1:5" x14ac:dyDescent="0.2">
      <c r="A39" s="55">
        <v>4162</v>
      </c>
      <c r="B39" s="48" t="s">
        <v>405</v>
      </c>
      <c r="C39" s="277">
        <v>0</v>
      </c>
      <c r="D39" s="48"/>
      <c r="E39" s="54"/>
    </row>
    <row r="40" spans="1:5" x14ac:dyDescent="0.2">
      <c r="A40" s="55">
        <v>4163</v>
      </c>
      <c r="B40" s="48" t="s">
        <v>404</v>
      </c>
      <c r="C40" s="277">
        <v>0</v>
      </c>
      <c r="D40" s="48"/>
      <c r="E40" s="54"/>
    </row>
    <row r="41" spans="1:5" x14ac:dyDescent="0.2">
      <c r="A41" s="55">
        <v>4164</v>
      </c>
      <c r="B41" s="48" t="s">
        <v>403</v>
      </c>
      <c r="C41" s="277">
        <v>0</v>
      </c>
      <c r="D41" s="48"/>
      <c r="E41" s="54"/>
    </row>
    <row r="42" spans="1:5" x14ac:dyDescent="0.2">
      <c r="A42" s="55">
        <v>4165</v>
      </c>
      <c r="B42" s="48" t="s">
        <v>402</v>
      </c>
      <c r="C42" s="277">
        <v>0</v>
      </c>
      <c r="D42" s="48"/>
      <c r="E42" s="54"/>
    </row>
    <row r="43" spans="1:5" ht="22.5" x14ac:dyDescent="0.2">
      <c r="A43" s="55">
        <v>4166</v>
      </c>
      <c r="B43" s="56" t="s">
        <v>401</v>
      </c>
      <c r="C43" s="277">
        <v>0</v>
      </c>
      <c r="D43" s="48"/>
      <c r="E43" s="54"/>
    </row>
    <row r="44" spans="1:5" x14ac:dyDescent="0.2">
      <c r="A44" s="55">
        <v>4168</v>
      </c>
      <c r="B44" s="48" t="s">
        <v>400</v>
      </c>
      <c r="C44" s="277">
        <v>0</v>
      </c>
      <c r="D44" s="48"/>
      <c r="E44" s="54"/>
    </row>
    <row r="45" spans="1:5" x14ac:dyDescent="0.2">
      <c r="A45" s="55">
        <v>4169</v>
      </c>
      <c r="B45" s="48" t="s">
        <v>399</v>
      </c>
      <c r="C45" s="277">
        <v>0</v>
      </c>
      <c r="D45" s="48"/>
      <c r="E45" s="54"/>
    </row>
    <row r="46" spans="1:5" x14ac:dyDescent="0.2">
      <c r="A46" s="55">
        <v>4170</v>
      </c>
      <c r="B46" s="48" t="s">
        <v>398</v>
      </c>
      <c r="C46" s="277">
        <v>0</v>
      </c>
      <c r="D46" s="48"/>
      <c r="E46" s="54"/>
    </row>
    <row r="47" spans="1:5" x14ac:dyDescent="0.2">
      <c r="A47" s="55">
        <v>4171</v>
      </c>
      <c r="B47" s="48" t="s">
        <v>397</v>
      </c>
      <c r="C47" s="277">
        <v>0</v>
      </c>
      <c r="D47" s="48"/>
      <c r="E47" s="54"/>
    </row>
    <row r="48" spans="1:5" x14ac:dyDescent="0.2">
      <c r="A48" s="55">
        <v>4172</v>
      </c>
      <c r="B48" s="48" t="s">
        <v>396</v>
      </c>
      <c r="C48" s="277">
        <v>0</v>
      </c>
      <c r="D48" s="48"/>
      <c r="E48" s="54"/>
    </row>
    <row r="49" spans="1:5" ht="22.5" x14ac:dyDescent="0.2">
      <c r="A49" s="55">
        <v>4173</v>
      </c>
      <c r="B49" s="56" t="s">
        <v>395</v>
      </c>
      <c r="C49" s="277">
        <v>0</v>
      </c>
      <c r="D49" s="48"/>
      <c r="E49" s="54"/>
    </row>
    <row r="50" spans="1:5" ht="22.5" x14ac:dyDescent="0.2">
      <c r="A50" s="55">
        <v>4174</v>
      </c>
      <c r="B50" s="56" t="s">
        <v>394</v>
      </c>
      <c r="C50" s="277">
        <v>0</v>
      </c>
      <c r="D50" s="48"/>
      <c r="E50" s="54"/>
    </row>
    <row r="51" spans="1:5" ht="22.5" x14ac:dyDescent="0.2">
      <c r="A51" s="55">
        <v>4175</v>
      </c>
      <c r="B51" s="56" t="s">
        <v>393</v>
      </c>
      <c r="C51" s="277">
        <v>0</v>
      </c>
      <c r="D51" s="48"/>
      <c r="E51" s="54"/>
    </row>
    <row r="52" spans="1:5" ht="22.5" x14ac:dyDescent="0.2">
      <c r="A52" s="55">
        <v>4176</v>
      </c>
      <c r="B52" s="56" t="s">
        <v>392</v>
      </c>
      <c r="C52" s="277">
        <v>0</v>
      </c>
      <c r="D52" s="48"/>
      <c r="E52" s="54"/>
    </row>
    <row r="53" spans="1:5" ht="22.5" x14ac:dyDescent="0.2">
      <c r="A53" s="55">
        <v>4177</v>
      </c>
      <c r="B53" s="56" t="s">
        <v>391</v>
      </c>
      <c r="C53" s="277">
        <v>0</v>
      </c>
      <c r="D53" s="48"/>
      <c r="E53" s="54"/>
    </row>
    <row r="54" spans="1:5" ht="22.5" x14ac:dyDescent="0.2">
      <c r="A54" s="55">
        <v>4178</v>
      </c>
      <c r="B54" s="56" t="s">
        <v>390</v>
      </c>
      <c r="C54" s="277">
        <v>0</v>
      </c>
      <c r="D54" s="48"/>
      <c r="E54" s="54"/>
    </row>
    <row r="55" spans="1:5" x14ac:dyDescent="0.2">
      <c r="A55" s="55"/>
      <c r="B55" s="56"/>
      <c r="C55" s="277"/>
      <c r="D55" s="48"/>
      <c r="E55" s="54"/>
    </row>
    <row r="56" spans="1:5" x14ac:dyDescent="0.2">
      <c r="A56" s="53" t="s">
        <v>389</v>
      </c>
      <c r="B56" s="53"/>
      <c r="C56" s="273"/>
      <c r="D56" s="53"/>
      <c r="E56" s="53"/>
    </row>
    <row r="57" spans="1:5" x14ac:dyDescent="0.2">
      <c r="A57" s="52" t="s">
        <v>103</v>
      </c>
      <c r="B57" s="52" t="s">
        <v>104</v>
      </c>
      <c r="C57" s="274" t="s">
        <v>105</v>
      </c>
      <c r="D57" s="52" t="s">
        <v>388</v>
      </c>
      <c r="E57" s="52"/>
    </row>
    <row r="58" spans="1:5" ht="33.75" x14ac:dyDescent="0.2">
      <c r="A58" s="55">
        <v>4200</v>
      </c>
      <c r="B58" s="56" t="s">
        <v>387</v>
      </c>
      <c r="C58" s="277">
        <v>0</v>
      </c>
      <c r="D58" s="48" t="s">
        <v>648</v>
      </c>
      <c r="E58" s="54"/>
    </row>
    <row r="59" spans="1:5" ht="22.5" x14ac:dyDescent="0.2">
      <c r="A59" s="55">
        <v>4210</v>
      </c>
      <c r="B59" s="56" t="s">
        <v>386</v>
      </c>
      <c r="C59" s="277">
        <v>0</v>
      </c>
      <c r="D59" s="48"/>
      <c r="E59" s="54"/>
    </row>
    <row r="60" spans="1:5" x14ac:dyDescent="0.2">
      <c r="A60" s="55">
        <v>4211</v>
      </c>
      <c r="B60" s="48" t="s">
        <v>296</v>
      </c>
      <c r="C60" s="277">
        <v>0</v>
      </c>
      <c r="D60" s="48"/>
      <c r="E60" s="54"/>
    </row>
    <row r="61" spans="1:5" x14ac:dyDescent="0.2">
      <c r="A61" s="55">
        <v>4212</v>
      </c>
      <c r="B61" s="48" t="s">
        <v>293</v>
      </c>
      <c r="C61" s="277">
        <v>0</v>
      </c>
      <c r="D61" s="48"/>
      <c r="E61" s="54"/>
    </row>
    <row r="62" spans="1:5" x14ac:dyDescent="0.2">
      <c r="A62" s="55">
        <v>4213</v>
      </c>
      <c r="B62" s="48" t="s">
        <v>290</v>
      </c>
      <c r="C62" s="277">
        <v>0</v>
      </c>
      <c r="D62" s="48"/>
      <c r="E62" s="54"/>
    </row>
    <row r="63" spans="1:5" x14ac:dyDescent="0.2">
      <c r="A63" s="55">
        <v>4214</v>
      </c>
      <c r="B63" s="48" t="s">
        <v>385</v>
      </c>
      <c r="C63" s="277">
        <v>0</v>
      </c>
      <c r="D63" s="48"/>
      <c r="E63" s="54"/>
    </row>
    <row r="64" spans="1:5" x14ac:dyDescent="0.2">
      <c r="A64" s="55">
        <v>4215</v>
      </c>
      <c r="B64" s="48" t="s">
        <v>384</v>
      </c>
      <c r="C64" s="277">
        <v>0</v>
      </c>
      <c r="D64" s="48"/>
      <c r="E64" s="54"/>
    </row>
    <row r="65" spans="1:5" x14ac:dyDescent="0.2">
      <c r="A65" s="55">
        <v>4220</v>
      </c>
      <c r="B65" s="48" t="s">
        <v>383</v>
      </c>
      <c r="C65" s="277">
        <v>0</v>
      </c>
      <c r="D65" s="48"/>
      <c r="E65" s="54"/>
    </row>
    <row r="66" spans="1:5" x14ac:dyDescent="0.2">
      <c r="A66" s="55">
        <v>4221</v>
      </c>
      <c r="B66" s="48" t="s">
        <v>382</v>
      </c>
      <c r="C66" s="277">
        <v>0</v>
      </c>
      <c r="D66" s="48"/>
      <c r="E66" s="54"/>
    </row>
    <row r="67" spans="1:5" x14ac:dyDescent="0.2">
      <c r="A67" s="55">
        <v>4223</v>
      </c>
      <c r="B67" s="48" t="s">
        <v>323</v>
      </c>
      <c r="C67" s="277">
        <v>0</v>
      </c>
      <c r="D67" s="48"/>
      <c r="E67" s="54"/>
    </row>
    <row r="68" spans="1:5" x14ac:dyDescent="0.2">
      <c r="A68" s="55">
        <v>4225</v>
      </c>
      <c r="B68" s="48" t="s">
        <v>315</v>
      </c>
      <c r="C68" s="277">
        <v>0</v>
      </c>
      <c r="D68" s="48"/>
      <c r="E68" s="54"/>
    </row>
    <row r="69" spans="1:5" x14ac:dyDescent="0.2">
      <c r="A69" s="55">
        <v>4227</v>
      </c>
      <c r="B69" s="48" t="s">
        <v>381</v>
      </c>
      <c r="C69" s="277">
        <v>0</v>
      </c>
      <c r="D69" s="48"/>
      <c r="E69" s="54"/>
    </row>
    <row r="70" spans="1:5" x14ac:dyDescent="0.2">
      <c r="A70" s="54"/>
      <c r="B70" s="54"/>
      <c r="C70" s="234"/>
      <c r="D70" s="54"/>
      <c r="E70" s="54"/>
    </row>
    <row r="71" spans="1:5" x14ac:dyDescent="0.2">
      <c r="A71" s="53" t="s">
        <v>649</v>
      </c>
      <c r="B71" s="53"/>
      <c r="C71" s="273"/>
      <c r="D71" s="53"/>
      <c r="E71" s="53"/>
    </row>
    <row r="72" spans="1:5" x14ac:dyDescent="0.2">
      <c r="A72" s="52" t="s">
        <v>103</v>
      </c>
      <c r="B72" s="52" t="s">
        <v>104</v>
      </c>
      <c r="C72" s="274" t="s">
        <v>105</v>
      </c>
      <c r="D72" s="52" t="s">
        <v>217</v>
      </c>
      <c r="E72" s="52" t="s">
        <v>120</v>
      </c>
    </row>
    <row r="73" spans="1:5" x14ac:dyDescent="0.2">
      <c r="A73" s="51">
        <v>4300</v>
      </c>
      <c r="B73" s="48" t="s">
        <v>379</v>
      </c>
      <c r="C73" s="277">
        <v>0</v>
      </c>
      <c r="D73" s="48" t="s">
        <v>648</v>
      </c>
      <c r="E73" s="48"/>
    </row>
    <row r="74" spans="1:5" x14ac:dyDescent="0.2">
      <c r="A74" s="51">
        <v>4310</v>
      </c>
      <c r="B74" s="48" t="s">
        <v>378</v>
      </c>
      <c r="C74" s="277">
        <v>0</v>
      </c>
      <c r="D74" s="48"/>
      <c r="E74" s="48"/>
    </row>
    <row r="75" spans="1:5" x14ac:dyDescent="0.2">
      <c r="A75" s="51">
        <v>4311</v>
      </c>
      <c r="B75" s="48" t="s">
        <v>377</v>
      </c>
      <c r="C75" s="277">
        <v>0</v>
      </c>
      <c r="D75" s="48"/>
      <c r="E75" s="48"/>
    </row>
    <row r="76" spans="1:5" x14ac:dyDescent="0.2">
      <c r="A76" s="51">
        <v>4319</v>
      </c>
      <c r="B76" s="48" t="s">
        <v>376</v>
      </c>
      <c r="C76" s="277">
        <v>0</v>
      </c>
      <c r="D76" s="48"/>
      <c r="E76" s="48"/>
    </row>
    <row r="77" spans="1:5" x14ac:dyDescent="0.2">
      <c r="A77" s="51">
        <v>4320</v>
      </c>
      <c r="B77" s="48" t="s">
        <v>375</v>
      </c>
      <c r="C77" s="277">
        <v>0</v>
      </c>
      <c r="D77" s="48"/>
      <c r="E77" s="48"/>
    </row>
    <row r="78" spans="1:5" x14ac:dyDescent="0.2">
      <c r="A78" s="51">
        <v>4321</v>
      </c>
      <c r="B78" s="48" t="s">
        <v>374</v>
      </c>
      <c r="C78" s="277">
        <v>0</v>
      </c>
      <c r="D78" s="48"/>
      <c r="E78" s="48"/>
    </row>
    <row r="79" spans="1:5" x14ac:dyDescent="0.2">
      <c r="A79" s="51">
        <v>4322</v>
      </c>
      <c r="B79" s="48" t="s">
        <v>373</v>
      </c>
      <c r="C79" s="277">
        <v>0</v>
      </c>
      <c r="D79" s="48"/>
      <c r="E79" s="48"/>
    </row>
    <row r="80" spans="1:5" x14ac:dyDescent="0.2">
      <c r="A80" s="51">
        <v>4323</v>
      </c>
      <c r="B80" s="48" t="s">
        <v>372</v>
      </c>
      <c r="C80" s="277">
        <v>0</v>
      </c>
      <c r="D80" s="48"/>
      <c r="E80" s="48"/>
    </row>
    <row r="81" spans="1:5" x14ac:dyDescent="0.2">
      <c r="A81" s="51">
        <v>4324</v>
      </c>
      <c r="B81" s="48" t="s">
        <v>371</v>
      </c>
      <c r="C81" s="277">
        <v>0</v>
      </c>
      <c r="D81" s="48"/>
      <c r="E81" s="48"/>
    </row>
    <row r="82" spans="1:5" x14ac:dyDescent="0.2">
      <c r="A82" s="51">
        <v>4325</v>
      </c>
      <c r="B82" s="48" t="s">
        <v>370</v>
      </c>
      <c r="C82" s="277">
        <v>0</v>
      </c>
      <c r="D82" s="48"/>
      <c r="E82" s="48"/>
    </row>
    <row r="83" spans="1:5" x14ac:dyDescent="0.2">
      <c r="A83" s="51">
        <v>4330</v>
      </c>
      <c r="B83" s="48" t="s">
        <v>369</v>
      </c>
      <c r="C83" s="277">
        <v>0</v>
      </c>
      <c r="D83" s="48"/>
      <c r="E83" s="48"/>
    </row>
    <row r="84" spans="1:5" x14ac:dyDescent="0.2">
      <c r="A84" s="51">
        <v>4331</v>
      </c>
      <c r="B84" s="48" t="s">
        <v>369</v>
      </c>
      <c r="C84" s="277">
        <v>0</v>
      </c>
      <c r="D84" s="48"/>
      <c r="E84" s="48"/>
    </row>
    <row r="85" spans="1:5" x14ac:dyDescent="0.2">
      <c r="A85" s="51">
        <v>4340</v>
      </c>
      <c r="B85" s="48" t="s">
        <v>368</v>
      </c>
      <c r="C85" s="277">
        <v>0</v>
      </c>
      <c r="D85" s="48"/>
      <c r="E85" s="48"/>
    </row>
    <row r="86" spans="1:5" x14ac:dyDescent="0.2">
      <c r="A86" s="51">
        <v>4341</v>
      </c>
      <c r="B86" s="48" t="s">
        <v>368</v>
      </c>
      <c r="C86" s="277">
        <v>0</v>
      </c>
      <c r="D86" s="48"/>
      <c r="E86" s="48"/>
    </row>
    <row r="87" spans="1:5" x14ac:dyDescent="0.2">
      <c r="A87" s="51">
        <v>4390</v>
      </c>
      <c r="B87" s="48" t="s">
        <v>362</v>
      </c>
      <c r="C87" s="277">
        <v>0</v>
      </c>
      <c r="D87" s="48"/>
      <c r="E87" s="48"/>
    </row>
    <row r="88" spans="1:5" x14ac:dyDescent="0.2">
      <c r="A88" s="51">
        <v>4392</v>
      </c>
      <c r="B88" s="48" t="s">
        <v>367</v>
      </c>
      <c r="C88" s="277">
        <v>0</v>
      </c>
      <c r="D88" s="48"/>
      <c r="E88" s="48"/>
    </row>
    <row r="89" spans="1:5" x14ac:dyDescent="0.2">
      <c r="A89" s="51">
        <v>4393</v>
      </c>
      <c r="B89" s="48" t="s">
        <v>366</v>
      </c>
      <c r="C89" s="277">
        <v>0</v>
      </c>
      <c r="D89" s="48"/>
      <c r="E89" s="48"/>
    </row>
    <row r="90" spans="1:5" x14ac:dyDescent="0.2">
      <c r="A90" s="51">
        <v>4394</v>
      </c>
      <c r="B90" s="48" t="s">
        <v>365</v>
      </c>
      <c r="C90" s="277">
        <v>0</v>
      </c>
      <c r="D90" s="48"/>
      <c r="E90" s="48"/>
    </row>
    <row r="91" spans="1:5" x14ac:dyDescent="0.2">
      <c r="A91" s="51">
        <v>4395</v>
      </c>
      <c r="B91" s="48" t="s">
        <v>246</v>
      </c>
      <c r="C91" s="277">
        <v>0</v>
      </c>
      <c r="D91" s="48"/>
      <c r="E91" s="48"/>
    </row>
    <row r="92" spans="1:5" x14ac:dyDescent="0.2">
      <c r="A92" s="51">
        <v>4396</v>
      </c>
      <c r="B92" s="48" t="s">
        <v>364</v>
      </c>
      <c r="C92" s="277">
        <v>0</v>
      </c>
      <c r="D92" s="48"/>
      <c r="E92" s="48"/>
    </row>
    <row r="93" spans="1:5" x14ac:dyDescent="0.2">
      <c r="A93" s="51">
        <v>4397</v>
      </c>
      <c r="B93" s="48" t="s">
        <v>363</v>
      </c>
      <c r="C93" s="277">
        <v>0</v>
      </c>
      <c r="D93" s="48"/>
      <c r="E93" s="48"/>
    </row>
    <row r="94" spans="1:5" x14ac:dyDescent="0.2">
      <c r="A94" s="51">
        <v>4399</v>
      </c>
      <c r="B94" s="48" t="s">
        <v>362</v>
      </c>
      <c r="C94" s="277">
        <v>0</v>
      </c>
      <c r="D94" s="48"/>
      <c r="E94" s="48"/>
    </row>
    <row r="95" spans="1:5" x14ac:dyDescent="0.2">
      <c r="A95" s="54"/>
      <c r="B95" s="54"/>
      <c r="C95" s="234"/>
      <c r="D95" s="54"/>
      <c r="E95" s="54"/>
    </row>
    <row r="96" spans="1:5" x14ac:dyDescent="0.2">
      <c r="A96" s="53" t="s">
        <v>361</v>
      </c>
      <c r="B96" s="53"/>
      <c r="C96" s="273"/>
      <c r="D96" s="53"/>
      <c r="E96" s="53"/>
    </row>
    <row r="97" spans="1:5" x14ac:dyDescent="0.2">
      <c r="A97" s="52" t="s">
        <v>103</v>
      </c>
      <c r="B97" s="52" t="s">
        <v>104</v>
      </c>
      <c r="C97" s="274" t="s">
        <v>105</v>
      </c>
      <c r="D97" s="52" t="s">
        <v>360</v>
      </c>
      <c r="E97" s="52" t="s">
        <v>120</v>
      </c>
    </row>
    <row r="98" spans="1:5" x14ac:dyDescent="0.2">
      <c r="A98" s="51">
        <v>5000</v>
      </c>
      <c r="B98" s="48" t="s">
        <v>359</v>
      </c>
      <c r="C98" s="277">
        <v>0</v>
      </c>
      <c r="D98" s="49">
        <v>0</v>
      </c>
      <c r="E98" s="48" t="s">
        <v>648</v>
      </c>
    </row>
    <row r="99" spans="1:5" x14ac:dyDescent="0.2">
      <c r="A99" s="51">
        <v>5100</v>
      </c>
      <c r="B99" s="48" t="s">
        <v>358</v>
      </c>
      <c r="C99" s="277">
        <v>0</v>
      </c>
      <c r="D99" s="49">
        <v>0</v>
      </c>
      <c r="E99" s="48"/>
    </row>
    <row r="100" spans="1:5" x14ac:dyDescent="0.2">
      <c r="A100" s="51">
        <v>5110</v>
      </c>
      <c r="B100" s="48" t="s">
        <v>357</v>
      </c>
      <c r="C100" s="277">
        <v>0</v>
      </c>
      <c r="D100" s="49">
        <v>0</v>
      </c>
      <c r="E100" s="48"/>
    </row>
    <row r="101" spans="1:5" x14ac:dyDescent="0.2">
      <c r="A101" s="51">
        <v>5111</v>
      </c>
      <c r="B101" s="48" t="s">
        <v>356</v>
      </c>
      <c r="C101" s="277">
        <v>0</v>
      </c>
      <c r="D101" s="49">
        <v>0</v>
      </c>
      <c r="E101" s="48"/>
    </row>
    <row r="102" spans="1:5" x14ac:dyDescent="0.2">
      <c r="A102" s="51">
        <v>5112</v>
      </c>
      <c r="B102" s="48" t="s">
        <v>355</v>
      </c>
      <c r="C102" s="277">
        <v>0</v>
      </c>
      <c r="D102" s="49">
        <v>0</v>
      </c>
      <c r="E102" s="48"/>
    </row>
    <row r="103" spans="1:5" x14ac:dyDescent="0.2">
      <c r="A103" s="51">
        <v>5113</v>
      </c>
      <c r="B103" s="48" t="s">
        <v>354</v>
      </c>
      <c r="C103" s="277">
        <v>0</v>
      </c>
      <c r="D103" s="49">
        <v>0</v>
      </c>
      <c r="E103" s="48"/>
    </row>
    <row r="104" spans="1:5" x14ac:dyDescent="0.2">
      <c r="A104" s="51">
        <v>5114</v>
      </c>
      <c r="B104" s="48" t="s">
        <v>353</v>
      </c>
      <c r="C104" s="277">
        <v>0</v>
      </c>
      <c r="D104" s="49">
        <v>0</v>
      </c>
      <c r="E104" s="48"/>
    </row>
    <row r="105" spans="1:5" x14ac:dyDescent="0.2">
      <c r="A105" s="51">
        <v>5115</v>
      </c>
      <c r="B105" s="48" t="s">
        <v>352</v>
      </c>
      <c r="C105" s="277">
        <v>0</v>
      </c>
      <c r="D105" s="49">
        <v>0</v>
      </c>
      <c r="E105" s="48"/>
    </row>
    <row r="106" spans="1:5" x14ac:dyDescent="0.2">
      <c r="A106" s="51">
        <v>5116</v>
      </c>
      <c r="B106" s="48" t="s">
        <v>351</v>
      </c>
      <c r="C106" s="277">
        <v>0</v>
      </c>
      <c r="D106" s="49">
        <v>0</v>
      </c>
      <c r="E106" s="48"/>
    </row>
    <row r="107" spans="1:5" x14ac:dyDescent="0.2">
      <c r="A107" s="51">
        <v>5120</v>
      </c>
      <c r="B107" s="48" t="s">
        <v>350</v>
      </c>
      <c r="C107" s="277">
        <v>0</v>
      </c>
      <c r="D107" s="49">
        <v>0</v>
      </c>
      <c r="E107" s="48"/>
    </row>
    <row r="108" spans="1:5" x14ac:dyDescent="0.2">
      <c r="A108" s="51">
        <v>5121</v>
      </c>
      <c r="B108" s="48" t="s">
        <v>349</v>
      </c>
      <c r="C108" s="277">
        <v>0</v>
      </c>
      <c r="D108" s="49">
        <v>0</v>
      </c>
      <c r="E108" s="48"/>
    </row>
    <row r="109" spans="1:5" x14ac:dyDescent="0.2">
      <c r="A109" s="51">
        <v>5122</v>
      </c>
      <c r="B109" s="48" t="s">
        <v>348</v>
      </c>
      <c r="C109" s="277">
        <v>0</v>
      </c>
      <c r="D109" s="49">
        <v>0</v>
      </c>
      <c r="E109" s="48"/>
    </row>
    <row r="110" spans="1:5" x14ac:dyDescent="0.2">
      <c r="A110" s="51">
        <v>5123</v>
      </c>
      <c r="B110" s="48" t="s">
        <v>347</v>
      </c>
      <c r="C110" s="277">
        <v>0</v>
      </c>
      <c r="D110" s="49">
        <v>0</v>
      </c>
      <c r="E110" s="48"/>
    </row>
    <row r="111" spans="1:5" x14ac:dyDescent="0.2">
      <c r="A111" s="51">
        <v>5124</v>
      </c>
      <c r="B111" s="48" t="s">
        <v>346</v>
      </c>
      <c r="C111" s="277">
        <v>0</v>
      </c>
      <c r="D111" s="49">
        <v>0</v>
      </c>
      <c r="E111" s="48"/>
    </row>
    <row r="112" spans="1:5" x14ac:dyDescent="0.2">
      <c r="A112" s="51">
        <v>5125</v>
      </c>
      <c r="B112" s="48" t="s">
        <v>345</v>
      </c>
      <c r="C112" s="277">
        <v>0</v>
      </c>
      <c r="D112" s="49">
        <v>0</v>
      </c>
      <c r="E112" s="48"/>
    </row>
    <row r="113" spans="1:5" x14ac:dyDescent="0.2">
      <c r="A113" s="51">
        <v>5126</v>
      </c>
      <c r="B113" s="48" t="s">
        <v>344</v>
      </c>
      <c r="C113" s="277">
        <v>0</v>
      </c>
      <c r="D113" s="49">
        <v>0</v>
      </c>
      <c r="E113" s="48"/>
    </row>
    <row r="114" spans="1:5" x14ac:dyDescent="0.2">
      <c r="A114" s="51">
        <v>5127</v>
      </c>
      <c r="B114" s="48" t="s">
        <v>343</v>
      </c>
      <c r="C114" s="277">
        <v>0</v>
      </c>
      <c r="D114" s="49">
        <v>0</v>
      </c>
      <c r="E114" s="48"/>
    </row>
    <row r="115" spans="1:5" x14ac:dyDescent="0.2">
      <c r="A115" s="51">
        <v>5128</v>
      </c>
      <c r="B115" s="48" t="s">
        <v>342</v>
      </c>
      <c r="C115" s="277">
        <v>0</v>
      </c>
      <c r="D115" s="49">
        <v>0</v>
      </c>
      <c r="E115" s="48"/>
    </row>
    <row r="116" spans="1:5" x14ac:dyDescent="0.2">
      <c r="A116" s="51">
        <v>5129</v>
      </c>
      <c r="B116" s="48" t="s">
        <v>341</v>
      </c>
      <c r="C116" s="277">
        <v>0</v>
      </c>
      <c r="D116" s="49">
        <v>0</v>
      </c>
      <c r="E116" s="48"/>
    </row>
    <row r="117" spans="1:5" x14ac:dyDescent="0.2">
      <c r="A117" s="51">
        <v>5130</v>
      </c>
      <c r="B117" s="48" t="s">
        <v>340</v>
      </c>
      <c r="C117" s="277">
        <v>0</v>
      </c>
      <c r="D117" s="49">
        <v>0</v>
      </c>
      <c r="E117" s="48"/>
    </row>
    <row r="118" spans="1:5" x14ac:dyDescent="0.2">
      <c r="A118" s="51">
        <v>5131</v>
      </c>
      <c r="B118" s="48" t="s">
        <v>339</v>
      </c>
      <c r="C118" s="277">
        <v>0</v>
      </c>
      <c r="D118" s="49">
        <v>0</v>
      </c>
      <c r="E118" s="48"/>
    </row>
    <row r="119" spans="1:5" x14ac:dyDescent="0.2">
      <c r="A119" s="51">
        <v>5132</v>
      </c>
      <c r="B119" s="48" t="s">
        <v>338</v>
      </c>
      <c r="C119" s="277">
        <v>0</v>
      </c>
      <c r="D119" s="49">
        <v>0</v>
      </c>
      <c r="E119" s="48"/>
    </row>
    <row r="120" spans="1:5" x14ac:dyDescent="0.2">
      <c r="A120" s="51">
        <v>5133</v>
      </c>
      <c r="B120" s="48" t="s">
        <v>337</v>
      </c>
      <c r="C120" s="277">
        <v>0</v>
      </c>
      <c r="D120" s="49">
        <v>0</v>
      </c>
      <c r="E120" s="48"/>
    </row>
    <row r="121" spans="1:5" x14ac:dyDescent="0.2">
      <c r="A121" s="51">
        <v>5134</v>
      </c>
      <c r="B121" s="48" t="s">
        <v>336</v>
      </c>
      <c r="C121" s="277">
        <v>0</v>
      </c>
      <c r="D121" s="49">
        <v>0</v>
      </c>
      <c r="E121" s="48"/>
    </row>
    <row r="122" spans="1:5" x14ac:dyDescent="0.2">
      <c r="A122" s="51">
        <v>5135</v>
      </c>
      <c r="B122" s="48" t="s">
        <v>335</v>
      </c>
      <c r="C122" s="277">
        <v>0</v>
      </c>
      <c r="D122" s="49">
        <v>0</v>
      </c>
      <c r="E122" s="48"/>
    </row>
    <row r="123" spans="1:5" x14ac:dyDescent="0.2">
      <c r="A123" s="51">
        <v>5136</v>
      </c>
      <c r="B123" s="48" t="s">
        <v>334</v>
      </c>
      <c r="C123" s="277">
        <v>0</v>
      </c>
      <c r="D123" s="49">
        <v>0</v>
      </c>
      <c r="E123" s="48"/>
    </row>
    <row r="124" spans="1:5" x14ac:dyDescent="0.2">
      <c r="A124" s="51">
        <v>5137</v>
      </c>
      <c r="B124" s="48" t="s">
        <v>333</v>
      </c>
      <c r="C124" s="277">
        <v>0</v>
      </c>
      <c r="D124" s="49">
        <v>0</v>
      </c>
      <c r="E124" s="48"/>
    </row>
    <row r="125" spans="1:5" x14ac:dyDescent="0.2">
      <c r="A125" s="51">
        <v>5138</v>
      </c>
      <c r="B125" s="48" t="s">
        <v>332</v>
      </c>
      <c r="C125" s="277">
        <v>0</v>
      </c>
      <c r="D125" s="49">
        <v>0</v>
      </c>
      <c r="E125" s="48"/>
    </row>
    <row r="126" spans="1:5" x14ac:dyDescent="0.2">
      <c r="A126" s="51">
        <v>5139</v>
      </c>
      <c r="B126" s="48" t="s">
        <v>331</v>
      </c>
      <c r="C126" s="277">
        <v>0</v>
      </c>
      <c r="D126" s="49">
        <v>0</v>
      </c>
      <c r="E126" s="48"/>
    </row>
    <row r="127" spans="1:5" x14ac:dyDescent="0.2">
      <c r="A127" s="51">
        <v>5200</v>
      </c>
      <c r="B127" s="48" t="s">
        <v>330</v>
      </c>
      <c r="C127" s="277">
        <v>0</v>
      </c>
      <c r="D127" s="49">
        <v>0</v>
      </c>
      <c r="E127" s="48"/>
    </row>
    <row r="128" spans="1:5" x14ac:dyDescent="0.2">
      <c r="A128" s="51">
        <v>5210</v>
      </c>
      <c r="B128" s="48" t="s">
        <v>329</v>
      </c>
      <c r="C128" s="277">
        <v>0</v>
      </c>
      <c r="D128" s="49">
        <v>0</v>
      </c>
      <c r="E128" s="48"/>
    </row>
    <row r="129" spans="1:5" x14ac:dyDescent="0.2">
      <c r="A129" s="51">
        <v>5211</v>
      </c>
      <c r="B129" s="48" t="s">
        <v>328</v>
      </c>
      <c r="C129" s="277">
        <v>0</v>
      </c>
      <c r="D129" s="49">
        <v>0</v>
      </c>
      <c r="E129" s="48"/>
    </row>
    <row r="130" spans="1:5" x14ac:dyDescent="0.2">
      <c r="A130" s="51">
        <v>5212</v>
      </c>
      <c r="B130" s="48" t="s">
        <v>327</v>
      </c>
      <c r="C130" s="277">
        <v>0</v>
      </c>
      <c r="D130" s="49">
        <v>0</v>
      </c>
      <c r="E130" s="48"/>
    </row>
    <row r="131" spans="1:5" x14ac:dyDescent="0.2">
      <c r="A131" s="51">
        <v>5220</v>
      </c>
      <c r="B131" s="48" t="s">
        <v>326</v>
      </c>
      <c r="C131" s="277">
        <v>0</v>
      </c>
      <c r="D131" s="49">
        <v>0</v>
      </c>
      <c r="E131" s="48"/>
    </row>
    <row r="132" spans="1:5" x14ac:dyDescent="0.2">
      <c r="A132" s="51">
        <v>5221</v>
      </c>
      <c r="B132" s="48" t="s">
        <v>325</v>
      </c>
      <c r="C132" s="277">
        <v>0</v>
      </c>
      <c r="D132" s="49">
        <v>0</v>
      </c>
      <c r="E132" s="48"/>
    </row>
    <row r="133" spans="1:5" x14ac:dyDescent="0.2">
      <c r="A133" s="51">
        <v>5222</v>
      </c>
      <c r="B133" s="48" t="s">
        <v>324</v>
      </c>
      <c r="C133" s="277">
        <v>0</v>
      </c>
      <c r="D133" s="49">
        <v>0</v>
      </c>
      <c r="E133" s="48"/>
    </row>
    <row r="134" spans="1:5" x14ac:dyDescent="0.2">
      <c r="A134" s="51">
        <v>5230</v>
      </c>
      <c r="B134" s="48" t="s">
        <v>323</v>
      </c>
      <c r="C134" s="277">
        <v>0</v>
      </c>
      <c r="D134" s="49">
        <v>0</v>
      </c>
      <c r="E134" s="48"/>
    </row>
    <row r="135" spans="1:5" x14ac:dyDescent="0.2">
      <c r="A135" s="51">
        <v>5231</v>
      </c>
      <c r="B135" s="48" t="s">
        <v>322</v>
      </c>
      <c r="C135" s="277">
        <v>0</v>
      </c>
      <c r="D135" s="49">
        <v>0</v>
      </c>
      <c r="E135" s="48"/>
    </row>
    <row r="136" spans="1:5" x14ac:dyDescent="0.2">
      <c r="A136" s="51">
        <v>5232</v>
      </c>
      <c r="B136" s="48" t="s">
        <v>321</v>
      </c>
      <c r="C136" s="277">
        <v>0</v>
      </c>
      <c r="D136" s="49">
        <v>0</v>
      </c>
      <c r="E136" s="48"/>
    </row>
    <row r="137" spans="1:5" x14ac:dyDescent="0.2">
      <c r="A137" s="51">
        <v>5240</v>
      </c>
      <c r="B137" s="48" t="s">
        <v>320</v>
      </c>
      <c r="C137" s="277">
        <v>0</v>
      </c>
      <c r="D137" s="49">
        <v>0</v>
      </c>
      <c r="E137" s="48"/>
    </row>
    <row r="138" spans="1:5" x14ac:dyDescent="0.2">
      <c r="A138" s="51">
        <v>5241</v>
      </c>
      <c r="B138" s="48" t="s">
        <v>319</v>
      </c>
      <c r="C138" s="277">
        <v>0</v>
      </c>
      <c r="D138" s="49">
        <v>0</v>
      </c>
      <c r="E138" s="48"/>
    </row>
    <row r="139" spans="1:5" x14ac:dyDescent="0.2">
      <c r="A139" s="51">
        <v>5242</v>
      </c>
      <c r="B139" s="48" t="s">
        <v>318</v>
      </c>
      <c r="C139" s="277">
        <v>0</v>
      </c>
      <c r="D139" s="49">
        <v>0</v>
      </c>
      <c r="E139" s="48"/>
    </row>
    <row r="140" spans="1:5" x14ac:dyDescent="0.2">
      <c r="A140" s="51">
        <v>5243</v>
      </c>
      <c r="B140" s="48" t="s">
        <v>317</v>
      </c>
      <c r="C140" s="277">
        <v>0</v>
      </c>
      <c r="D140" s="49">
        <v>0</v>
      </c>
      <c r="E140" s="48"/>
    </row>
    <row r="141" spans="1:5" x14ac:dyDescent="0.2">
      <c r="A141" s="51">
        <v>5244</v>
      </c>
      <c r="B141" s="48" t="s">
        <v>316</v>
      </c>
      <c r="C141" s="277">
        <v>0</v>
      </c>
      <c r="D141" s="49">
        <v>0</v>
      </c>
      <c r="E141" s="48"/>
    </row>
    <row r="142" spans="1:5" x14ac:dyDescent="0.2">
      <c r="A142" s="51">
        <v>5250</v>
      </c>
      <c r="B142" s="48" t="s">
        <v>315</v>
      </c>
      <c r="C142" s="277">
        <v>0</v>
      </c>
      <c r="D142" s="49">
        <v>0</v>
      </c>
      <c r="E142" s="48"/>
    </row>
    <row r="143" spans="1:5" x14ac:dyDescent="0.2">
      <c r="A143" s="51">
        <v>5251</v>
      </c>
      <c r="B143" s="48" t="s">
        <v>314</v>
      </c>
      <c r="C143" s="277">
        <v>0</v>
      </c>
      <c r="D143" s="49">
        <v>0</v>
      </c>
      <c r="E143" s="48"/>
    </row>
    <row r="144" spans="1:5" x14ac:dyDescent="0.2">
      <c r="A144" s="51">
        <v>5252</v>
      </c>
      <c r="B144" s="48" t="s">
        <v>313</v>
      </c>
      <c r="C144" s="277">
        <v>0</v>
      </c>
      <c r="D144" s="49">
        <v>0</v>
      </c>
      <c r="E144" s="48"/>
    </row>
    <row r="145" spans="1:5" x14ac:dyDescent="0.2">
      <c r="A145" s="51">
        <v>5259</v>
      </c>
      <c r="B145" s="48" t="s">
        <v>312</v>
      </c>
      <c r="C145" s="277">
        <v>0</v>
      </c>
      <c r="D145" s="49">
        <v>0</v>
      </c>
      <c r="E145" s="48"/>
    </row>
    <row r="146" spans="1:5" x14ac:dyDescent="0.2">
      <c r="A146" s="51">
        <v>5260</v>
      </c>
      <c r="B146" s="48" t="s">
        <v>311</v>
      </c>
      <c r="C146" s="277">
        <v>0</v>
      </c>
      <c r="D146" s="49">
        <v>0</v>
      </c>
      <c r="E146" s="48"/>
    </row>
    <row r="147" spans="1:5" x14ac:dyDescent="0.2">
      <c r="A147" s="51">
        <v>5261</v>
      </c>
      <c r="B147" s="48" t="s">
        <v>310</v>
      </c>
      <c r="C147" s="277">
        <v>0</v>
      </c>
      <c r="D147" s="49">
        <v>0</v>
      </c>
      <c r="E147" s="48"/>
    </row>
    <row r="148" spans="1:5" x14ac:dyDescent="0.2">
      <c r="A148" s="51">
        <v>5262</v>
      </c>
      <c r="B148" s="48" t="s">
        <v>309</v>
      </c>
      <c r="C148" s="277">
        <v>0</v>
      </c>
      <c r="D148" s="49">
        <v>0</v>
      </c>
      <c r="E148" s="48"/>
    </row>
    <row r="149" spans="1:5" x14ac:dyDescent="0.2">
      <c r="A149" s="51">
        <v>5270</v>
      </c>
      <c r="B149" s="48" t="s">
        <v>308</v>
      </c>
      <c r="C149" s="277">
        <v>0</v>
      </c>
      <c r="D149" s="49">
        <v>0</v>
      </c>
      <c r="E149" s="48"/>
    </row>
    <row r="150" spans="1:5" x14ac:dyDescent="0.2">
      <c r="A150" s="51">
        <v>5271</v>
      </c>
      <c r="B150" s="48" t="s">
        <v>307</v>
      </c>
      <c r="C150" s="277">
        <v>0</v>
      </c>
      <c r="D150" s="49">
        <v>0</v>
      </c>
      <c r="E150" s="48"/>
    </row>
    <row r="151" spans="1:5" x14ac:dyDescent="0.2">
      <c r="A151" s="51">
        <v>5280</v>
      </c>
      <c r="B151" s="48" t="s">
        <v>306</v>
      </c>
      <c r="C151" s="277">
        <v>0</v>
      </c>
      <c r="D151" s="49">
        <v>0</v>
      </c>
      <c r="E151" s="48"/>
    </row>
    <row r="152" spans="1:5" x14ac:dyDescent="0.2">
      <c r="A152" s="51">
        <v>5281</v>
      </c>
      <c r="B152" s="48" t="s">
        <v>305</v>
      </c>
      <c r="C152" s="277">
        <v>0</v>
      </c>
      <c r="D152" s="49">
        <v>0</v>
      </c>
      <c r="E152" s="48"/>
    </row>
    <row r="153" spans="1:5" x14ac:dyDescent="0.2">
      <c r="A153" s="51">
        <v>5282</v>
      </c>
      <c r="B153" s="48" t="s">
        <v>304</v>
      </c>
      <c r="C153" s="277">
        <v>0</v>
      </c>
      <c r="D153" s="49">
        <v>0</v>
      </c>
      <c r="E153" s="48"/>
    </row>
    <row r="154" spans="1:5" x14ac:dyDescent="0.2">
      <c r="A154" s="51">
        <v>5283</v>
      </c>
      <c r="B154" s="48" t="s">
        <v>303</v>
      </c>
      <c r="C154" s="277">
        <v>0</v>
      </c>
      <c r="D154" s="49">
        <v>0</v>
      </c>
      <c r="E154" s="48"/>
    </row>
    <row r="155" spans="1:5" x14ac:dyDescent="0.2">
      <c r="A155" s="51">
        <v>5284</v>
      </c>
      <c r="B155" s="48" t="s">
        <v>302</v>
      </c>
      <c r="C155" s="277">
        <v>0</v>
      </c>
      <c r="D155" s="49">
        <v>0</v>
      </c>
      <c r="E155" s="48"/>
    </row>
    <row r="156" spans="1:5" x14ac:dyDescent="0.2">
      <c r="A156" s="51">
        <v>5285</v>
      </c>
      <c r="B156" s="48" t="s">
        <v>301</v>
      </c>
      <c r="C156" s="277">
        <v>0</v>
      </c>
      <c r="D156" s="49">
        <v>0</v>
      </c>
      <c r="E156" s="48"/>
    </row>
    <row r="157" spans="1:5" x14ac:dyDescent="0.2">
      <c r="A157" s="51">
        <v>5290</v>
      </c>
      <c r="B157" s="48" t="s">
        <v>300</v>
      </c>
      <c r="C157" s="277">
        <v>0</v>
      </c>
      <c r="D157" s="49">
        <v>0</v>
      </c>
      <c r="E157" s="48"/>
    </row>
    <row r="158" spans="1:5" x14ac:dyDescent="0.2">
      <c r="A158" s="51">
        <v>5291</v>
      </c>
      <c r="B158" s="48" t="s">
        <v>299</v>
      </c>
      <c r="C158" s="277">
        <v>0</v>
      </c>
      <c r="D158" s="49">
        <v>0</v>
      </c>
      <c r="E158" s="48"/>
    </row>
    <row r="159" spans="1:5" x14ac:dyDescent="0.2">
      <c r="A159" s="51">
        <v>5292</v>
      </c>
      <c r="B159" s="48" t="s">
        <v>298</v>
      </c>
      <c r="C159" s="277">
        <v>0</v>
      </c>
      <c r="D159" s="49">
        <v>0</v>
      </c>
      <c r="E159" s="48"/>
    </row>
    <row r="160" spans="1:5" x14ac:dyDescent="0.2">
      <c r="A160" s="51">
        <v>5300</v>
      </c>
      <c r="B160" s="48" t="s">
        <v>297</v>
      </c>
      <c r="C160" s="277">
        <v>0</v>
      </c>
      <c r="D160" s="49">
        <v>0</v>
      </c>
      <c r="E160" s="48"/>
    </row>
    <row r="161" spans="1:5" x14ac:dyDescent="0.2">
      <c r="A161" s="51">
        <v>5310</v>
      </c>
      <c r="B161" s="48" t="s">
        <v>296</v>
      </c>
      <c r="C161" s="277">
        <v>0</v>
      </c>
      <c r="D161" s="49">
        <v>0</v>
      </c>
      <c r="E161" s="48"/>
    </row>
    <row r="162" spans="1:5" x14ac:dyDescent="0.2">
      <c r="A162" s="51">
        <v>5311</v>
      </c>
      <c r="B162" s="48" t="s">
        <v>295</v>
      </c>
      <c r="C162" s="277">
        <v>0</v>
      </c>
      <c r="D162" s="49">
        <v>0</v>
      </c>
      <c r="E162" s="48"/>
    </row>
    <row r="163" spans="1:5" x14ac:dyDescent="0.2">
      <c r="A163" s="51">
        <v>5312</v>
      </c>
      <c r="B163" s="48" t="s">
        <v>294</v>
      </c>
      <c r="C163" s="277">
        <v>0</v>
      </c>
      <c r="D163" s="49">
        <v>0</v>
      </c>
      <c r="E163" s="48"/>
    </row>
    <row r="164" spans="1:5" x14ac:dyDescent="0.2">
      <c r="A164" s="51">
        <v>5320</v>
      </c>
      <c r="B164" s="48" t="s">
        <v>293</v>
      </c>
      <c r="C164" s="277">
        <v>0</v>
      </c>
      <c r="D164" s="49">
        <v>0</v>
      </c>
      <c r="E164" s="48"/>
    </row>
    <row r="165" spans="1:5" x14ac:dyDescent="0.2">
      <c r="A165" s="51">
        <v>5321</v>
      </c>
      <c r="B165" s="48" t="s">
        <v>292</v>
      </c>
      <c r="C165" s="277">
        <v>0</v>
      </c>
      <c r="D165" s="49">
        <v>0</v>
      </c>
      <c r="E165" s="48"/>
    </row>
    <row r="166" spans="1:5" x14ac:dyDescent="0.2">
      <c r="A166" s="51">
        <v>5322</v>
      </c>
      <c r="B166" s="48" t="s">
        <v>291</v>
      </c>
      <c r="C166" s="277">
        <v>0</v>
      </c>
      <c r="D166" s="49">
        <v>0</v>
      </c>
      <c r="E166" s="48"/>
    </row>
    <row r="167" spans="1:5" x14ac:dyDescent="0.2">
      <c r="A167" s="51">
        <v>5330</v>
      </c>
      <c r="B167" s="48" t="s">
        <v>290</v>
      </c>
      <c r="C167" s="277">
        <v>0</v>
      </c>
      <c r="D167" s="49">
        <v>0</v>
      </c>
      <c r="E167" s="48"/>
    </row>
    <row r="168" spans="1:5" x14ac:dyDescent="0.2">
      <c r="A168" s="51">
        <v>5331</v>
      </c>
      <c r="B168" s="48" t="s">
        <v>289</v>
      </c>
      <c r="C168" s="277">
        <v>0</v>
      </c>
      <c r="D168" s="49">
        <v>0</v>
      </c>
      <c r="E168" s="48"/>
    </row>
    <row r="169" spans="1:5" x14ac:dyDescent="0.2">
      <c r="A169" s="51">
        <v>5332</v>
      </c>
      <c r="B169" s="48" t="s">
        <v>288</v>
      </c>
      <c r="C169" s="277">
        <v>0</v>
      </c>
      <c r="D169" s="49">
        <v>0</v>
      </c>
      <c r="E169" s="48"/>
    </row>
    <row r="170" spans="1:5" x14ac:dyDescent="0.2">
      <c r="A170" s="51">
        <v>5400</v>
      </c>
      <c r="B170" s="48" t="s">
        <v>287</v>
      </c>
      <c r="C170" s="277">
        <v>0</v>
      </c>
      <c r="D170" s="49">
        <v>0</v>
      </c>
      <c r="E170" s="48"/>
    </row>
    <row r="171" spans="1:5" x14ac:dyDescent="0.2">
      <c r="A171" s="51">
        <v>5410</v>
      </c>
      <c r="B171" s="48" t="s">
        <v>286</v>
      </c>
      <c r="C171" s="277">
        <v>0</v>
      </c>
      <c r="D171" s="49">
        <v>0</v>
      </c>
      <c r="E171" s="48"/>
    </row>
    <row r="172" spans="1:5" x14ac:dyDescent="0.2">
      <c r="A172" s="51">
        <v>5411</v>
      </c>
      <c r="B172" s="48" t="s">
        <v>285</v>
      </c>
      <c r="C172" s="277">
        <v>0</v>
      </c>
      <c r="D172" s="49">
        <v>0</v>
      </c>
      <c r="E172" s="48"/>
    </row>
    <row r="173" spans="1:5" x14ac:dyDescent="0.2">
      <c r="A173" s="51">
        <v>5412</v>
      </c>
      <c r="B173" s="48" t="s">
        <v>284</v>
      </c>
      <c r="C173" s="277">
        <v>0</v>
      </c>
      <c r="D173" s="49">
        <v>0</v>
      </c>
      <c r="E173" s="48"/>
    </row>
    <row r="174" spans="1:5" x14ac:dyDescent="0.2">
      <c r="A174" s="51">
        <v>5420</v>
      </c>
      <c r="B174" s="48" t="s">
        <v>283</v>
      </c>
      <c r="C174" s="277">
        <v>0</v>
      </c>
      <c r="D174" s="49">
        <v>0</v>
      </c>
      <c r="E174" s="48"/>
    </row>
    <row r="175" spans="1:5" x14ac:dyDescent="0.2">
      <c r="A175" s="51">
        <v>5421</v>
      </c>
      <c r="B175" s="48" t="s">
        <v>282</v>
      </c>
      <c r="C175" s="277">
        <v>0</v>
      </c>
      <c r="D175" s="49">
        <v>0</v>
      </c>
      <c r="E175" s="48"/>
    </row>
    <row r="176" spans="1:5" x14ac:dyDescent="0.2">
      <c r="A176" s="51">
        <v>5422</v>
      </c>
      <c r="B176" s="48" t="s">
        <v>281</v>
      </c>
      <c r="C176" s="277">
        <v>0</v>
      </c>
      <c r="D176" s="49">
        <v>0</v>
      </c>
      <c r="E176" s="48"/>
    </row>
    <row r="177" spans="1:5" x14ac:dyDescent="0.2">
      <c r="A177" s="51">
        <v>5430</v>
      </c>
      <c r="B177" s="48" t="s">
        <v>280</v>
      </c>
      <c r="C177" s="277">
        <v>0</v>
      </c>
      <c r="D177" s="49">
        <v>0</v>
      </c>
      <c r="E177" s="48"/>
    </row>
    <row r="178" spans="1:5" x14ac:dyDescent="0.2">
      <c r="A178" s="51">
        <v>5431</v>
      </c>
      <c r="B178" s="48" t="s">
        <v>279</v>
      </c>
      <c r="C178" s="277">
        <v>0</v>
      </c>
      <c r="D178" s="49">
        <v>0</v>
      </c>
      <c r="E178" s="48"/>
    </row>
    <row r="179" spans="1:5" x14ac:dyDescent="0.2">
      <c r="A179" s="51">
        <v>5432</v>
      </c>
      <c r="B179" s="48" t="s">
        <v>278</v>
      </c>
      <c r="C179" s="277">
        <v>0</v>
      </c>
      <c r="D179" s="49">
        <v>0</v>
      </c>
      <c r="E179" s="48"/>
    </row>
    <row r="180" spans="1:5" x14ac:dyDescent="0.2">
      <c r="A180" s="51">
        <v>5440</v>
      </c>
      <c r="B180" s="48" t="s">
        <v>277</v>
      </c>
      <c r="C180" s="277">
        <v>0</v>
      </c>
      <c r="D180" s="49">
        <v>0</v>
      </c>
      <c r="E180" s="48"/>
    </row>
    <row r="181" spans="1:5" x14ac:dyDescent="0.2">
      <c r="A181" s="51">
        <v>5441</v>
      </c>
      <c r="B181" s="48" t="s">
        <v>277</v>
      </c>
      <c r="C181" s="277">
        <v>0</v>
      </c>
      <c r="D181" s="49">
        <v>0</v>
      </c>
      <c r="E181" s="48"/>
    </row>
    <row r="182" spans="1:5" x14ac:dyDescent="0.2">
      <c r="A182" s="51">
        <v>5450</v>
      </c>
      <c r="B182" s="48" t="s">
        <v>276</v>
      </c>
      <c r="C182" s="277">
        <v>0</v>
      </c>
      <c r="D182" s="49">
        <v>0</v>
      </c>
      <c r="E182" s="48"/>
    </row>
    <row r="183" spans="1:5" x14ac:dyDescent="0.2">
      <c r="A183" s="51">
        <v>5451</v>
      </c>
      <c r="B183" s="48" t="s">
        <v>275</v>
      </c>
      <c r="C183" s="277">
        <v>0</v>
      </c>
      <c r="D183" s="49">
        <v>0</v>
      </c>
      <c r="E183" s="48"/>
    </row>
    <row r="184" spans="1:5" x14ac:dyDescent="0.2">
      <c r="A184" s="51">
        <v>5452</v>
      </c>
      <c r="B184" s="48" t="s">
        <v>274</v>
      </c>
      <c r="C184" s="277">
        <v>0</v>
      </c>
      <c r="D184" s="49">
        <v>0</v>
      </c>
      <c r="E184" s="48"/>
    </row>
    <row r="185" spans="1:5" x14ac:dyDescent="0.2">
      <c r="A185" s="51">
        <v>5500</v>
      </c>
      <c r="B185" s="48" t="s">
        <v>273</v>
      </c>
      <c r="C185" s="277">
        <v>0</v>
      </c>
      <c r="D185" s="49">
        <v>0</v>
      </c>
      <c r="E185" s="48"/>
    </row>
    <row r="186" spans="1:5" x14ac:dyDescent="0.2">
      <c r="A186" s="51">
        <v>5510</v>
      </c>
      <c r="B186" s="48" t="s">
        <v>272</v>
      </c>
      <c r="C186" s="277">
        <v>0</v>
      </c>
      <c r="D186" s="49">
        <v>0</v>
      </c>
      <c r="E186" s="48"/>
    </row>
    <row r="187" spans="1:5" x14ac:dyDescent="0.2">
      <c r="A187" s="51">
        <v>5511</v>
      </c>
      <c r="B187" s="48" t="s">
        <v>271</v>
      </c>
      <c r="C187" s="277">
        <v>0</v>
      </c>
      <c r="D187" s="49">
        <v>0</v>
      </c>
      <c r="E187" s="48"/>
    </row>
    <row r="188" spans="1:5" x14ac:dyDescent="0.2">
      <c r="A188" s="51">
        <v>5512</v>
      </c>
      <c r="B188" s="48" t="s">
        <v>270</v>
      </c>
      <c r="C188" s="277">
        <v>0</v>
      </c>
      <c r="D188" s="49">
        <v>0</v>
      </c>
      <c r="E188" s="48"/>
    </row>
    <row r="189" spans="1:5" x14ac:dyDescent="0.2">
      <c r="A189" s="51">
        <v>5513</v>
      </c>
      <c r="B189" s="48" t="s">
        <v>269</v>
      </c>
      <c r="C189" s="277">
        <v>0</v>
      </c>
      <c r="D189" s="49">
        <v>0</v>
      </c>
      <c r="E189" s="48"/>
    </row>
    <row r="190" spans="1:5" x14ac:dyDescent="0.2">
      <c r="A190" s="51">
        <v>5514</v>
      </c>
      <c r="B190" s="48" t="s">
        <v>268</v>
      </c>
      <c r="C190" s="277">
        <v>0</v>
      </c>
      <c r="D190" s="49">
        <v>0</v>
      </c>
      <c r="E190" s="48"/>
    </row>
    <row r="191" spans="1:5" x14ac:dyDescent="0.2">
      <c r="A191" s="51">
        <v>5515</v>
      </c>
      <c r="B191" s="48" t="s">
        <v>267</v>
      </c>
      <c r="C191" s="277">
        <v>0</v>
      </c>
      <c r="D191" s="49">
        <v>0</v>
      </c>
      <c r="E191" s="48"/>
    </row>
    <row r="192" spans="1:5" x14ac:dyDescent="0.2">
      <c r="A192" s="51">
        <v>5516</v>
      </c>
      <c r="B192" s="48" t="s">
        <v>266</v>
      </c>
      <c r="C192" s="277">
        <v>0</v>
      </c>
      <c r="D192" s="49">
        <v>0</v>
      </c>
      <c r="E192" s="48"/>
    </row>
    <row r="193" spans="1:5" x14ac:dyDescent="0.2">
      <c r="A193" s="51">
        <v>5517</v>
      </c>
      <c r="B193" s="48" t="s">
        <v>265</v>
      </c>
      <c r="C193" s="277">
        <v>0</v>
      </c>
      <c r="D193" s="49">
        <v>0</v>
      </c>
      <c r="E193" s="48"/>
    </row>
    <row r="194" spans="1:5" x14ac:dyDescent="0.2">
      <c r="A194" s="51">
        <v>5518</v>
      </c>
      <c r="B194" s="48" t="s">
        <v>264</v>
      </c>
      <c r="C194" s="277">
        <v>0</v>
      </c>
      <c r="D194" s="49">
        <v>0</v>
      </c>
      <c r="E194" s="48"/>
    </row>
    <row r="195" spans="1:5" x14ac:dyDescent="0.2">
      <c r="A195" s="51">
        <v>5520</v>
      </c>
      <c r="B195" s="48" t="s">
        <v>263</v>
      </c>
      <c r="C195" s="277">
        <v>0</v>
      </c>
      <c r="D195" s="49">
        <v>0</v>
      </c>
      <c r="E195" s="48"/>
    </row>
    <row r="196" spans="1:5" x14ac:dyDescent="0.2">
      <c r="A196" s="51">
        <v>5521</v>
      </c>
      <c r="B196" s="48" t="s">
        <v>262</v>
      </c>
      <c r="C196" s="277">
        <v>0</v>
      </c>
      <c r="D196" s="49">
        <v>0</v>
      </c>
      <c r="E196" s="48"/>
    </row>
    <row r="197" spans="1:5" x14ac:dyDescent="0.2">
      <c r="A197" s="51">
        <v>5522</v>
      </c>
      <c r="B197" s="48" t="s">
        <v>261</v>
      </c>
      <c r="C197" s="277">
        <v>0</v>
      </c>
      <c r="D197" s="49">
        <v>0</v>
      </c>
      <c r="E197" s="48"/>
    </row>
    <row r="198" spans="1:5" x14ac:dyDescent="0.2">
      <c r="A198" s="51">
        <v>5530</v>
      </c>
      <c r="B198" s="48" t="s">
        <v>260</v>
      </c>
      <c r="C198" s="277">
        <v>0</v>
      </c>
      <c r="D198" s="49">
        <v>0</v>
      </c>
      <c r="E198" s="48"/>
    </row>
    <row r="199" spans="1:5" x14ac:dyDescent="0.2">
      <c r="A199" s="51">
        <v>5531</v>
      </c>
      <c r="B199" s="48" t="s">
        <v>259</v>
      </c>
      <c r="C199" s="277">
        <v>0</v>
      </c>
      <c r="D199" s="49">
        <v>0</v>
      </c>
      <c r="E199" s="48"/>
    </row>
    <row r="200" spans="1:5" x14ac:dyDescent="0.2">
      <c r="A200" s="51">
        <v>5532</v>
      </c>
      <c r="B200" s="48" t="s">
        <v>258</v>
      </c>
      <c r="C200" s="277">
        <v>0</v>
      </c>
      <c r="D200" s="49">
        <v>0</v>
      </c>
      <c r="E200" s="48"/>
    </row>
    <row r="201" spans="1:5" x14ac:dyDescent="0.2">
      <c r="A201" s="51">
        <v>5533</v>
      </c>
      <c r="B201" s="48" t="s">
        <v>257</v>
      </c>
      <c r="C201" s="277">
        <v>0</v>
      </c>
      <c r="D201" s="49">
        <v>0</v>
      </c>
      <c r="E201" s="48"/>
    </row>
    <row r="202" spans="1:5" x14ac:dyDescent="0.2">
      <c r="A202" s="51">
        <v>5534</v>
      </c>
      <c r="B202" s="48" t="s">
        <v>256</v>
      </c>
      <c r="C202" s="277">
        <v>0</v>
      </c>
      <c r="D202" s="49">
        <v>0</v>
      </c>
      <c r="E202" s="48"/>
    </row>
    <row r="203" spans="1:5" x14ac:dyDescent="0.2">
      <c r="A203" s="51">
        <v>5535</v>
      </c>
      <c r="B203" s="48" t="s">
        <v>255</v>
      </c>
      <c r="C203" s="277">
        <v>0</v>
      </c>
      <c r="D203" s="49">
        <v>0</v>
      </c>
      <c r="E203" s="48"/>
    </row>
    <row r="204" spans="1:5" x14ac:dyDescent="0.2">
      <c r="A204" s="51">
        <v>5540</v>
      </c>
      <c r="B204" s="48" t="s">
        <v>254</v>
      </c>
      <c r="C204" s="277">
        <v>0</v>
      </c>
      <c r="D204" s="49">
        <v>0</v>
      </c>
      <c r="E204" s="48"/>
    </row>
    <row r="205" spans="1:5" x14ac:dyDescent="0.2">
      <c r="A205" s="51">
        <v>5541</v>
      </c>
      <c r="B205" s="48" t="s">
        <v>254</v>
      </c>
      <c r="C205" s="277">
        <v>0</v>
      </c>
      <c r="D205" s="49">
        <v>0</v>
      </c>
      <c r="E205" s="48"/>
    </row>
    <row r="206" spans="1:5" x14ac:dyDescent="0.2">
      <c r="A206" s="51">
        <v>5550</v>
      </c>
      <c r="B206" s="48" t="s">
        <v>253</v>
      </c>
      <c r="C206" s="277">
        <v>0</v>
      </c>
      <c r="D206" s="49">
        <v>0</v>
      </c>
      <c r="E206" s="48"/>
    </row>
    <row r="207" spans="1:5" x14ac:dyDescent="0.2">
      <c r="A207" s="51">
        <v>5551</v>
      </c>
      <c r="B207" s="48" t="s">
        <v>253</v>
      </c>
      <c r="C207" s="277">
        <v>0</v>
      </c>
      <c r="D207" s="49">
        <v>0</v>
      </c>
      <c r="E207" s="48"/>
    </row>
    <row r="208" spans="1:5" x14ac:dyDescent="0.2">
      <c r="A208" s="51">
        <v>5590</v>
      </c>
      <c r="B208" s="48" t="s">
        <v>252</v>
      </c>
      <c r="C208" s="277">
        <v>0</v>
      </c>
      <c r="D208" s="49">
        <v>0</v>
      </c>
      <c r="E208" s="48"/>
    </row>
    <row r="209" spans="1:5" x14ac:dyDescent="0.2">
      <c r="A209" s="51">
        <v>5591</v>
      </c>
      <c r="B209" s="48" t="s">
        <v>251</v>
      </c>
      <c r="C209" s="277">
        <v>0</v>
      </c>
      <c r="D209" s="49">
        <v>0</v>
      </c>
      <c r="E209" s="48"/>
    </row>
    <row r="210" spans="1:5" x14ac:dyDescent="0.2">
      <c r="A210" s="51">
        <v>5592</v>
      </c>
      <c r="B210" s="48" t="s">
        <v>250</v>
      </c>
      <c r="C210" s="277">
        <v>0</v>
      </c>
      <c r="D210" s="49">
        <v>0</v>
      </c>
      <c r="E210" s="48"/>
    </row>
    <row r="211" spans="1:5" x14ac:dyDescent="0.2">
      <c r="A211" s="51">
        <v>5593</v>
      </c>
      <c r="B211" s="48" t="s">
        <v>249</v>
      </c>
      <c r="C211" s="277">
        <v>0</v>
      </c>
      <c r="D211" s="49">
        <v>0</v>
      </c>
      <c r="E211" s="48"/>
    </row>
    <row r="212" spans="1:5" x14ac:dyDescent="0.2">
      <c r="A212" s="51">
        <v>5594</v>
      </c>
      <c r="B212" s="48" t="s">
        <v>248</v>
      </c>
      <c r="C212" s="277">
        <v>0</v>
      </c>
      <c r="D212" s="49">
        <v>0</v>
      </c>
      <c r="E212" s="48"/>
    </row>
    <row r="213" spans="1:5" x14ac:dyDescent="0.2">
      <c r="A213" s="51">
        <v>5595</v>
      </c>
      <c r="B213" s="48" t="s">
        <v>247</v>
      </c>
      <c r="C213" s="277">
        <v>0</v>
      </c>
      <c r="D213" s="49">
        <v>0</v>
      </c>
      <c r="E213" s="48"/>
    </row>
    <row r="214" spans="1:5" x14ac:dyDescent="0.2">
      <c r="A214" s="51">
        <v>5596</v>
      </c>
      <c r="B214" s="48" t="s">
        <v>246</v>
      </c>
      <c r="C214" s="277">
        <v>0</v>
      </c>
      <c r="D214" s="49">
        <v>0</v>
      </c>
      <c r="E214" s="48"/>
    </row>
    <row r="215" spans="1:5" x14ac:dyDescent="0.2">
      <c r="A215" s="51">
        <v>5597</v>
      </c>
      <c r="B215" s="48" t="s">
        <v>245</v>
      </c>
      <c r="C215" s="277">
        <v>0</v>
      </c>
      <c r="D215" s="49">
        <v>0</v>
      </c>
      <c r="E215" s="48"/>
    </row>
    <row r="216" spans="1:5" x14ac:dyDescent="0.2">
      <c r="A216" s="51">
        <v>5598</v>
      </c>
      <c r="B216" s="48" t="s">
        <v>244</v>
      </c>
      <c r="C216" s="277">
        <v>0</v>
      </c>
      <c r="D216" s="49">
        <v>0</v>
      </c>
      <c r="E216" s="48"/>
    </row>
    <row r="217" spans="1:5" x14ac:dyDescent="0.2">
      <c r="A217" s="51">
        <v>5599</v>
      </c>
      <c r="B217" s="48" t="s">
        <v>243</v>
      </c>
      <c r="C217" s="277">
        <v>0</v>
      </c>
      <c r="D217" s="49">
        <v>0</v>
      </c>
      <c r="E217" s="48"/>
    </row>
    <row r="218" spans="1:5" x14ac:dyDescent="0.2">
      <c r="A218" s="51">
        <v>5600</v>
      </c>
      <c r="B218" s="48" t="s">
        <v>242</v>
      </c>
      <c r="C218" s="277">
        <v>0</v>
      </c>
      <c r="D218" s="49">
        <v>0</v>
      </c>
      <c r="E218" s="48"/>
    </row>
    <row r="219" spans="1:5" x14ac:dyDescent="0.2">
      <c r="A219" s="51">
        <v>5610</v>
      </c>
      <c r="B219" s="48" t="s">
        <v>241</v>
      </c>
      <c r="C219" s="277">
        <v>0</v>
      </c>
      <c r="D219" s="49">
        <v>0</v>
      </c>
      <c r="E219" s="48"/>
    </row>
    <row r="220" spans="1:5" x14ac:dyDescent="0.2">
      <c r="A220" s="51">
        <v>5611</v>
      </c>
      <c r="B220" s="48" t="s">
        <v>240</v>
      </c>
      <c r="C220" s="277">
        <v>0</v>
      </c>
      <c r="D220" s="49">
        <v>0</v>
      </c>
      <c r="E220" s="48"/>
    </row>
    <row r="222" spans="1:5" x14ac:dyDescent="0.2">
      <c r="A222" s="169" t="s">
        <v>645</v>
      </c>
    </row>
  </sheetData>
  <sheetProtection formatCells="0" formatColumns="0" formatRows="0" insertColumns="0" insertRows="0" insertHyperlinks="0" deleteColumns="0" deleteRows="0" sort="0" autoFilter="0" pivotTables="0"/>
  <autoFilter ref="A97:E220"/>
  <mergeCells count="3">
    <mergeCell ref="A1:C1"/>
    <mergeCell ref="A2:C2"/>
    <mergeCell ref="A3:C3"/>
  </mergeCells>
  <pageMargins left="0.7" right="0.7" top="0.75" bottom="0.75" header="0.3" footer="0.3"/>
  <pageSetup scale="2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48.140625" style="60" customWidth="1"/>
    <col min="3" max="3" width="22.85546875" style="60" customWidth="1"/>
    <col min="4" max="5" width="16.7109375" style="60" customWidth="1"/>
    <col min="6" max="16384" width="9.140625" style="60"/>
  </cols>
  <sheetData>
    <row r="1" spans="1:5" ht="18.95" customHeight="1" x14ac:dyDescent="0.2">
      <c r="A1" s="358" t="s">
        <v>646</v>
      </c>
      <c r="B1" s="358"/>
      <c r="C1" s="358"/>
      <c r="D1" s="58" t="s">
        <v>97</v>
      </c>
      <c r="E1" s="37">
        <v>2021</v>
      </c>
    </row>
    <row r="2" spans="1:5" ht="18.95" customHeight="1" x14ac:dyDescent="0.2">
      <c r="A2" s="358" t="s">
        <v>438</v>
      </c>
      <c r="B2" s="358"/>
      <c r="C2" s="358"/>
      <c r="D2" s="58" t="s">
        <v>99</v>
      </c>
      <c r="E2" s="37" t="s">
        <v>603</v>
      </c>
    </row>
    <row r="3" spans="1:5" ht="18.95" customHeight="1" x14ac:dyDescent="0.2">
      <c r="A3" s="358" t="s">
        <v>647</v>
      </c>
      <c r="B3" s="358"/>
      <c r="C3" s="358"/>
      <c r="D3" s="58" t="s">
        <v>100</v>
      </c>
      <c r="E3" s="37">
        <v>4</v>
      </c>
    </row>
    <row r="5" spans="1:5" x14ac:dyDescent="0.2">
      <c r="A5" s="61" t="s">
        <v>101</v>
      </c>
      <c r="B5" s="62"/>
      <c r="C5" s="62"/>
      <c r="D5" s="62"/>
      <c r="E5" s="62"/>
    </row>
    <row r="6" spans="1:5" x14ac:dyDescent="0.2">
      <c r="A6" s="62" t="s">
        <v>439</v>
      </c>
      <c r="B6" s="62"/>
      <c r="C6" s="62"/>
      <c r="D6" s="62"/>
      <c r="E6" s="62"/>
    </row>
    <row r="7" spans="1:5" x14ac:dyDescent="0.2">
      <c r="A7" s="63" t="s">
        <v>103</v>
      </c>
      <c r="B7" s="63" t="s">
        <v>104</v>
      </c>
      <c r="C7" s="63" t="s">
        <v>105</v>
      </c>
      <c r="D7" s="63" t="s">
        <v>106</v>
      </c>
      <c r="E7" s="63" t="s">
        <v>217</v>
      </c>
    </row>
    <row r="8" spans="1:5" x14ac:dyDescent="0.2">
      <c r="A8" s="64">
        <v>3110</v>
      </c>
      <c r="B8" s="60" t="s">
        <v>293</v>
      </c>
      <c r="C8" s="234">
        <v>0</v>
      </c>
    </row>
    <row r="9" spans="1:5" x14ac:dyDescent="0.2">
      <c r="A9" s="64">
        <v>3120</v>
      </c>
      <c r="B9" s="60" t="s">
        <v>440</v>
      </c>
      <c r="C9" s="234">
        <v>0</v>
      </c>
    </row>
    <row r="10" spans="1:5" x14ac:dyDescent="0.2">
      <c r="A10" s="64">
        <v>3130</v>
      </c>
      <c r="B10" s="60" t="s">
        <v>441</v>
      </c>
      <c r="C10" s="234">
        <v>0</v>
      </c>
    </row>
    <row r="11" spans="1:5" x14ac:dyDescent="0.2">
      <c r="C11" s="234"/>
    </row>
    <row r="12" spans="1:5" x14ac:dyDescent="0.2">
      <c r="A12" s="62" t="s">
        <v>442</v>
      </c>
      <c r="B12" s="62"/>
      <c r="C12" s="273"/>
      <c r="D12" s="62"/>
      <c r="E12" s="62"/>
    </row>
    <row r="13" spans="1:5" x14ac:dyDescent="0.2">
      <c r="A13" s="63" t="s">
        <v>103</v>
      </c>
      <c r="B13" s="63" t="s">
        <v>104</v>
      </c>
      <c r="C13" s="274" t="s">
        <v>105</v>
      </c>
      <c r="D13" s="63" t="s">
        <v>443</v>
      </c>
      <c r="E13" s="63"/>
    </row>
    <row r="14" spans="1:5" x14ac:dyDescent="0.2">
      <c r="A14" s="64">
        <v>3210</v>
      </c>
      <c r="B14" s="60" t="s">
        <v>444</v>
      </c>
      <c r="C14" s="234">
        <v>0</v>
      </c>
    </row>
    <row r="15" spans="1:5" x14ac:dyDescent="0.2">
      <c r="A15" s="64">
        <v>3220</v>
      </c>
      <c r="B15" s="60" t="s">
        <v>445</v>
      </c>
      <c r="C15" s="234">
        <v>849010.91</v>
      </c>
      <c r="D15" s="165"/>
    </row>
    <row r="16" spans="1:5" x14ac:dyDescent="0.2">
      <c r="A16" s="64">
        <v>3230</v>
      </c>
      <c r="B16" s="60" t="s">
        <v>446</v>
      </c>
      <c r="C16" s="234">
        <v>0</v>
      </c>
    </row>
    <row r="17" spans="1:5" x14ac:dyDescent="0.2">
      <c r="A17" s="64">
        <v>3231</v>
      </c>
      <c r="B17" s="60" t="s">
        <v>447</v>
      </c>
      <c r="C17" s="234">
        <v>0</v>
      </c>
    </row>
    <row r="18" spans="1:5" x14ac:dyDescent="0.2">
      <c r="A18" s="64">
        <v>3232</v>
      </c>
      <c r="B18" s="60" t="s">
        <v>448</v>
      </c>
      <c r="C18" s="234">
        <v>0</v>
      </c>
    </row>
    <row r="19" spans="1:5" x14ac:dyDescent="0.2">
      <c r="A19" s="64">
        <v>3233</v>
      </c>
      <c r="B19" s="60" t="s">
        <v>449</v>
      </c>
      <c r="C19" s="234">
        <v>0</v>
      </c>
    </row>
    <row r="20" spans="1:5" x14ac:dyDescent="0.2">
      <c r="A20" s="64">
        <v>3239</v>
      </c>
      <c r="B20" s="60" t="s">
        <v>450</v>
      </c>
      <c r="C20" s="234">
        <v>0</v>
      </c>
    </row>
    <row r="21" spans="1:5" x14ac:dyDescent="0.2">
      <c r="A21" s="64">
        <v>3240</v>
      </c>
      <c r="B21" s="60" t="s">
        <v>451</v>
      </c>
      <c r="C21" s="234">
        <v>0</v>
      </c>
    </row>
    <row r="22" spans="1:5" x14ac:dyDescent="0.2">
      <c r="A22" s="64">
        <v>3241</v>
      </c>
      <c r="B22" s="60" t="s">
        <v>452</v>
      </c>
      <c r="C22" s="234">
        <v>0</v>
      </c>
    </row>
    <row r="23" spans="1:5" x14ac:dyDescent="0.2">
      <c r="A23" s="64">
        <v>3242</v>
      </c>
      <c r="B23" s="60" t="s">
        <v>453</v>
      </c>
      <c r="C23" s="234">
        <v>0</v>
      </c>
    </row>
    <row r="24" spans="1:5" x14ac:dyDescent="0.2">
      <c r="A24" s="64">
        <v>3243</v>
      </c>
      <c r="B24" s="60" t="s">
        <v>454</v>
      </c>
      <c r="C24" s="234">
        <v>0</v>
      </c>
    </row>
    <row r="25" spans="1:5" x14ac:dyDescent="0.2">
      <c r="A25" s="64">
        <v>3250</v>
      </c>
      <c r="B25" s="60" t="s">
        <v>455</v>
      </c>
      <c r="C25" s="234">
        <v>0</v>
      </c>
    </row>
    <row r="26" spans="1:5" x14ac:dyDescent="0.2">
      <c r="A26" s="64">
        <v>3251</v>
      </c>
      <c r="B26" s="60" t="s">
        <v>456</v>
      </c>
      <c r="C26" s="234">
        <v>0</v>
      </c>
    </row>
    <row r="27" spans="1:5" x14ac:dyDescent="0.2">
      <c r="A27" s="64">
        <v>3252</v>
      </c>
      <c r="B27" s="60" t="s">
        <v>457</v>
      </c>
      <c r="C27" s="234">
        <v>0</v>
      </c>
    </row>
    <row r="29" spans="1:5" ht="20.25" customHeight="1" x14ac:dyDescent="0.2">
      <c r="A29" s="384" t="s">
        <v>645</v>
      </c>
      <c r="B29" s="384"/>
      <c r="C29" s="384"/>
      <c r="D29" s="384"/>
      <c r="E29" s="384"/>
    </row>
  </sheetData>
  <sheetProtection formatCells="0" formatColumns="0" formatRows="0" insertColumns="0" insertRows="0" insertHyperlinks="0" deleteColumns="0" deleteRows="0" sort="0" autoFilter="0" pivotTables="0"/>
  <mergeCells count="4">
    <mergeCell ref="A1:C1"/>
    <mergeCell ref="A2:C2"/>
    <mergeCell ref="A3:C3"/>
    <mergeCell ref="A29:E29"/>
  </mergeCells>
  <pageMargins left="0.7" right="0.7"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2"/>
  <sheetViews>
    <sheetView showGridLines="0" zoomScaleNormal="100" zoomScaleSheetLayoutView="100" workbookViewId="0">
      <selection sqref="A1:C1"/>
    </sheetView>
  </sheetViews>
  <sheetFormatPr baseColWidth="10" defaultColWidth="9.140625" defaultRowHeight="11.25" x14ac:dyDescent="0.2"/>
  <cols>
    <col min="1" max="1" width="10" style="41" customWidth="1"/>
    <col min="2" max="2" width="72.85546875" style="41" bestFit="1" customWidth="1"/>
    <col min="3" max="3" width="15.7109375" style="41" customWidth="1"/>
    <col min="4" max="5" width="19.7109375" style="41" customWidth="1"/>
    <col min="6" max="6" width="10.140625" style="41" bestFit="1" customWidth="1"/>
    <col min="7" max="16384" width="9.140625" style="41"/>
  </cols>
  <sheetData>
    <row r="1" spans="1:5" s="57" customFormat="1" ht="18.95" customHeight="1" x14ac:dyDescent="0.25">
      <c r="A1" s="354" t="s">
        <v>602</v>
      </c>
      <c r="B1" s="354"/>
      <c r="C1" s="354"/>
      <c r="D1" s="36" t="s">
        <v>97</v>
      </c>
      <c r="E1" s="37">
        <v>2021</v>
      </c>
    </row>
    <row r="2" spans="1:5" s="38" customFormat="1" ht="18.95" customHeight="1" x14ac:dyDescent="0.25">
      <c r="A2" s="354" t="s">
        <v>437</v>
      </c>
      <c r="B2" s="354"/>
      <c r="C2" s="354"/>
      <c r="D2" s="36" t="s">
        <v>99</v>
      </c>
      <c r="E2" s="37" t="s">
        <v>603</v>
      </c>
    </row>
    <row r="3" spans="1:5" s="38" customFormat="1" ht="18.95" customHeight="1" x14ac:dyDescent="0.25">
      <c r="A3" s="354" t="s">
        <v>604</v>
      </c>
      <c r="B3" s="354"/>
      <c r="C3" s="354"/>
      <c r="D3" s="36" t="s">
        <v>100</v>
      </c>
      <c r="E3" s="37">
        <v>4</v>
      </c>
    </row>
    <row r="4" spans="1:5" x14ac:dyDescent="0.2">
      <c r="A4" s="39" t="s">
        <v>101</v>
      </c>
      <c r="B4" s="40"/>
      <c r="C4" s="40"/>
      <c r="D4" s="40"/>
      <c r="E4" s="40"/>
    </row>
    <row r="6" spans="1:5" x14ac:dyDescent="0.2">
      <c r="A6" s="53" t="s">
        <v>436</v>
      </c>
      <c r="B6" s="53"/>
      <c r="C6" s="53"/>
      <c r="D6" s="53"/>
      <c r="E6" s="53"/>
    </row>
    <row r="7" spans="1:5" x14ac:dyDescent="0.2">
      <c r="A7" s="52" t="s">
        <v>103</v>
      </c>
      <c r="B7" s="52" t="s">
        <v>104</v>
      </c>
      <c r="C7" s="52" t="s">
        <v>105</v>
      </c>
      <c r="D7" s="52" t="s">
        <v>388</v>
      </c>
      <c r="E7" s="52"/>
    </row>
    <row r="8" spans="1:5" x14ac:dyDescent="0.2">
      <c r="A8" s="55">
        <v>4100</v>
      </c>
      <c r="B8" s="48" t="s">
        <v>435</v>
      </c>
      <c r="C8" s="278">
        <v>10211135.050000001</v>
      </c>
      <c r="D8" s="48"/>
      <c r="E8" s="54"/>
    </row>
    <row r="9" spans="1:5" x14ac:dyDescent="0.2">
      <c r="A9" s="55">
        <v>4110</v>
      </c>
      <c r="B9" s="48" t="s">
        <v>434</v>
      </c>
      <c r="C9" s="277">
        <v>0</v>
      </c>
      <c r="D9" s="48"/>
      <c r="E9" s="54"/>
    </row>
    <row r="10" spans="1:5" x14ac:dyDescent="0.2">
      <c r="A10" s="55">
        <v>4111</v>
      </c>
      <c r="B10" s="48" t="s">
        <v>433</v>
      </c>
      <c r="C10" s="277">
        <v>0</v>
      </c>
      <c r="D10" s="48"/>
      <c r="E10" s="54"/>
    </row>
    <row r="11" spans="1:5" x14ac:dyDescent="0.2">
      <c r="A11" s="55">
        <v>4112</v>
      </c>
      <c r="B11" s="48" t="s">
        <v>432</v>
      </c>
      <c r="C11" s="277">
        <v>0</v>
      </c>
      <c r="D11" s="48"/>
      <c r="E11" s="54"/>
    </row>
    <row r="12" spans="1:5" x14ac:dyDescent="0.2">
      <c r="A12" s="55">
        <v>4113</v>
      </c>
      <c r="B12" s="48" t="s">
        <v>431</v>
      </c>
      <c r="C12" s="277">
        <v>0</v>
      </c>
      <c r="D12" s="48"/>
      <c r="E12" s="54"/>
    </row>
    <row r="13" spans="1:5" x14ac:dyDescent="0.2">
      <c r="A13" s="55">
        <v>4114</v>
      </c>
      <c r="B13" s="48" t="s">
        <v>430</v>
      </c>
      <c r="C13" s="277">
        <v>0</v>
      </c>
      <c r="D13" s="48"/>
      <c r="E13" s="54"/>
    </row>
    <row r="14" spans="1:5" x14ac:dyDescent="0.2">
      <c r="A14" s="55">
        <v>4115</v>
      </c>
      <c r="B14" s="48" t="s">
        <v>429</v>
      </c>
      <c r="C14" s="277">
        <v>0</v>
      </c>
      <c r="D14" s="48"/>
      <c r="E14" s="54"/>
    </row>
    <row r="15" spans="1:5" x14ac:dyDescent="0.2">
      <c r="A15" s="55">
        <v>4116</v>
      </c>
      <c r="B15" s="48" t="s">
        <v>428</v>
      </c>
      <c r="C15" s="277">
        <v>0</v>
      </c>
      <c r="D15" s="48"/>
      <c r="E15" s="54"/>
    </row>
    <row r="16" spans="1:5" x14ac:dyDescent="0.2">
      <c r="A16" s="55">
        <v>4117</v>
      </c>
      <c r="B16" s="48" t="s">
        <v>427</v>
      </c>
      <c r="C16" s="277">
        <v>0</v>
      </c>
      <c r="D16" s="48"/>
      <c r="E16" s="54"/>
    </row>
    <row r="17" spans="1:5" ht="22.5" x14ac:dyDescent="0.2">
      <c r="A17" s="55">
        <v>4118</v>
      </c>
      <c r="B17" s="56" t="s">
        <v>426</v>
      </c>
      <c r="C17" s="277">
        <v>0</v>
      </c>
      <c r="D17" s="48"/>
      <c r="E17" s="54"/>
    </row>
    <row r="18" spans="1:5" x14ac:dyDescent="0.2">
      <c r="A18" s="55">
        <v>4119</v>
      </c>
      <c r="B18" s="48" t="s">
        <v>425</v>
      </c>
      <c r="C18" s="277">
        <v>0</v>
      </c>
      <c r="D18" s="48"/>
      <c r="E18" s="54"/>
    </row>
    <row r="19" spans="1:5" x14ac:dyDescent="0.2">
      <c r="A19" s="55">
        <v>4120</v>
      </c>
      <c r="B19" s="48" t="s">
        <v>424</v>
      </c>
      <c r="C19" s="277">
        <v>0</v>
      </c>
      <c r="D19" s="48"/>
      <c r="E19" s="54"/>
    </row>
    <row r="20" spans="1:5" x14ac:dyDescent="0.2">
      <c r="A20" s="55">
        <v>4121</v>
      </c>
      <c r="B20" s="48" t="s">
        <v>423</v>
      </c>
      <c r="C20" s="277">
        <v>0</v>
      </c>
      <c r="D20" s="48"/>
      <c r="E20" s="54"/>
    </row>
    <row r="21" spans="1:5" x14ac:dyDescent="0.2">
      <c r="A21" s="55">
        <v>4122</v>
      </c>
      <c r="B21" s="48" t="s">
        <v>422</v>
      </c>
      <c r="C21" s="277">
        <v>0</v>
      </c>
      <c r="D21" s="48"/>
      <c r="E21" s="54"/>
    </row>
    <row r="22" spans="1:5" x14ac:dyDescent="0.2">
      <c r="A22" s="55">
        <v>4123</v>
      </c>
      <c r="B22" s="48" t="s">
        <v>421</v>
      </c>
      <c r="C22" s="277">
        <v>0</v>
      </c>
      <c r="D22" s="48"/>
      <c r="E22" s="54"/>
    </row>
    <row r="23" spans="1:5" x14ac:dyDescent="0.2">
      <c r="A23" s="55">
        <v>4124</v>
      </c>
      <c r="B23" s="48" t="s">
        <v>420</v>
      </c>
      <c r="C23" s="277">
        <v>0</v>
      </c>
      <c r="D23" s="48"/>
      <c r="E23" s="54"/>
    </row>
    <row r="24" spans="1:5" x14ac:dyDescent="0.2">
      <c r="A24" s="55">
        <v>4129</v>
      </c>
      <c r="B24" s="48" t="s">
        <v>419</v>
      </c>
      <c r="C24" s="277">
        <v>0</v>
      </c>
      <c r="D24" s="48"/>
      <c r="E24" s="54"/>
    </row>
    <row r="25" spans="1:5" x14ac:dyDescent="0.2">
      <c r="A25" s="55">
        <v>4130</v>
      </c>
      <c r="B25" s="48" t="s">
        <v>418</v>
      </c>
      <c r="C25" s="277">
        <v>0</v>
      </c>
      <c r="D25" s="48"/>
      <c r="E25" s="54"/>
    </row>
    <row r="26" spans="1:5" x14ac:dyDescent="0.2">
      <c r="A26" s="55">
        <v>4131</v>
      </c>
      <c r="B26" s="48" t="s">
        <v>417</v>
      </c>
      <c r="C26" s="277">
        <v>0</v>
      </c>
      <c r="D26" s="48"/>
      <c r="E26" s="54"/>
    </row>
    <row r="27" spans="1:5" ht="22.5" x14ac:dyDescent="0.2">
      <c r="A27" s="55">
        <v>4132</v>
      </c>
      <c r="B27" s="56" t="s">
        <v>416</v>
      </c>
      <c r="C27" s="277">
        <v>0</v>
      </c>
      <c r="D27" s="48"/>
      <c r="E27" s="54"/>
    </row>
    <row r="28" spans="1:5" x14ac:dyDescent="0.2">
      <c r="A28" s="55">
        <v>4140</v>
      </c>
      <c r="B28" s="48" t="s">
        <v>415</v>
      </c>
      <c r="C28" s="277">
        <v>3421483.5</v>
      </c>
      <c r="D28" s="48"/>
      <c r="E28" s="54"/>
    </row>
    <row r="29" spans="1:5" x14ac:dyDescent="0.2">
      <c r="A29" s="55">
        <v>4141</v>
      </c>
      <c r="B29" s="48" t="s">
        <v>414</v>
      </c>
      <c r="C29" s="277">
        <v>0</v>
      </c>
      <c r="D29" s="48"/>
      <c r="E29" s="54"/>
    </row>
    <row r="30" spans="1:5" x14ac:dyDescent="0.2">
      <c r="A30" s="55">
        <v>4143</v>
      </c>
      <c r="B30" s="48" t="s">
        <v>413</v>
      </c>
      <c r="C30" s="277">
        <v>3421483.5</v>
      </c>
      <c r="D30" s="48"/>
      <c r="E30" s="54"/>
    </row>
    <row r="31" spans="1:5" x14ac:dyDescent="0.2">
      <c r="A31" s="55">
        <v>4144</v>
      </c>
      <c r="B31" s="48" t="s">
        <v>412</v>
      </c>
      <c r="C31" s="277">
        <v>0</v>
      </c>
      <c r="D31" s="48"/>
      <c r="E31" s="54"/>
    </row>
    <row r="32" spans="1:5" ht="22.5" x14ac:dyDescent="0.2">
      <c r="A32" s="55">
        <v>4145</v>
      </c>
      <c r="B32" s="56" t="s">
        <v>411</v>
      </c>
      <c r="C32" s="277">
        <v>0</v>
      </c>
      <c r="D32" s="48"/>
      <c r="E32" s="54"/>
    </row>
    <row r="33" spans="1:5" x14ac:dyDescent="0.2">
      <c r="A33" s="55">
        <v>4149</v>
      </c>
      <c r="B33" s="48" t="s">
        <v>410</v>
      </c>
      <c r="C33" s="277">
        <v>0</v>
      </c>
      <c r="D33" s="48"/>
      <c r="E33" s="54"/>
    </row>
    <row r="34" spans="1:5" x14ac:dyDescent="0.2">
      <c r="A34" s="55">
        <v>4150</v>
      </c>
      <c r="B34" s="48" t="s">
        <v>409</v>
      </c>
      <c r="C34" s="277">
        <v>5050844</v>
      </c>
      <c r="D34" s="48"/>
      <c r="E34" s="54"/>
    </row>
    <row r="35" spans="1:5" x14ac:dyDescent="0.2">
      <c r="A35" s="55">
        <v>4151</v>
      </c>
      <c r="B35" s="48" t="s">
        <v>409</v>
      </c>
      <c r="C35" s="277">
        <v>0</v>
      </c>
      <c r="D35" s="48"/>
      <c r="E35" s="54"/>
    </row>
    <row r="36" spans="1:5" ht="22.5" x14ac:dyDescent="0.2">
      <c r="A36" s="55">
        <v>4154</v>
      </c>
      <c r="B36" s="56" t="s">
        <v>408</v>
      </c>
      <c r="C36" s="277">
        <v>0</v>
      </c>
      <c r="D36" s="48"/>
      <c r="E36" s="54"/>
    </row>
    <row r="37" spans="1:5" x14ac:dyDescent="0.2">
      <c r="A37" s="55">
        <v>4160</v>
      </c>
      <c r="B37" s="48" t="s">
        <v>407</v>
      </c>
      <c r="C37" s="277">
        <v>1738807.55</v>
      </c>
      <c r="D37" s="48"/>
      <c r="E37" s="54"/>
    </row>
    <row r="38" spans="1:5" x14ac:dyDescent="0.2">
      <c r="A38" s="55">
        <v>4161</v>
      </c>
      <c r="B38" s="48" t="s">
        <v>406</v>
      </c>
      <c r="C38" s="277">
        <v>0</v>
      </c>
      <c r="D38" s="48"/>
      <c r="E38" s="54"/>
    </row>
    <row r="39" spans="1:5" x14ac:dyDescent="0.2">
      <c r="A39" s="55">
        <v>4162</v>
      </c>
      <c r="B39" s="48" t="s">
        <v>405</v>
      </c>
      <c r="C39" s="277">
        <v>0</v>
      </c>
      <c r="D39" s="48"/>
      <c r="E39" s="54"/>
    </row>
    <row r="40" spans="1:5" x14ac:dyDescent="0.2">
      <c r="A40" s="55">
        <v>4163</v>
      </c>
      <c r="B40" s="48" t="s">
        <v>404</v>
      </c>
      <c r="C40" s="277">
        <v>0</v>
      </c>
      <c r="D40" s="48"/>
      <c r="E40" s="54"/>
    </row>
    <row r="41" spans="1:5" x14ac:dyDescent="0.2">
      <c r="A41" s="55">
        <v>4164</v>
      </c>
      <c r="B41" s="48" t="s">
        <v>403</v>
      </c>
      <c r="C41" s="277">
        <v>0</v>
      </c>
      <c r="D41" s="48"/>
      <c r="E41" s="54"/>
    </row>
    <row r="42" spans="1:5" x14ac:dyDescent="0.2">
      <c r="A42" s="55">
        <v>4165</v>
      </c>
      <c r="B42" s="48" t="s">
        <v>402</v>
      </c>
      <c r="C42" s="277">
        <v>0</v>
      </c>
      <c r="D42" s="48"/>
      <c r="E42" s="54"/>
    </row>
    <row r="43" spans="1:5" ht="22.5" x14ac:dyDescent="0.2">
      <c r="A43" s="55">
        <v>4166</v>
      </c>
      <c r="B43" s="56" t="s">
        <v>401</v>
      </c>
      <c r="C43" s="277">
        <v>0</v>
      </c>
      <c r="D43" s="48"/>
      <c r="E43" s="54"/>
    </row>
    <row r="44" spans="1:5" x14ac:dyDescent="0.2">
      <c r="A44" s="55">
        <v>4168</v>
      </c>
      <c r="B44" s="48" t="s">
        <v>400</v>
      </c>
      <c r="C44" s="277">
        <v>0</v>
      </c>
      <c r="D44" s="48"/>
      <c r="E44" s="54"/>
    </row>
    <row r="45" spans="1:5" x14ac:dyDescent="0.2">
      <c r="A45" s="55">
        <v>4169</v>
      </c>
      <c r="B45" s="48" t="s">
        <v>399</v>
      </c>
      <c r="C45" s="277">
        <v>1738807.55</v>
      </c>
      <c r="D45" s="48"/>
      <c r="E45" s="54"/>
    </row>
    <row r="46" spans="1:5" x14ac:dyDescent="0.2">
      <c r="A46" s="55">
        <v>4170</v>
      </c>
      <c r="B46" s="48" t="s">
        <v>398</v>
      </c>
      <c r="C46" s="277">
        <v>0</v>
      </c>
      <c r="D46" s="48"/>
      <c r="E46" s="54"/>
    </row>
    <row r="47" spans="1:5" x14ac:dyDescent="0.2">
      <c r="A47" s="55">
        <v>4171</v>
      </c>
      <c r="B47" s="48" t="s">
        <v>397</v>
      </c>
      <c r="C47" s="277">
        <v>0</v>
      </c>
      <c r="D47" s="48"/>
      <c r="E47" s="54"/>
    </row>
    <row r="48" spans="1:5" x14ac:dyDescent="0.2">
      <c r="A48" s="55">
        <v>4172</v>
      </c>
      <c r="B48" s="48" t="s">
        <v>396</v>
      </c>
      <c r="C48" s="277">
        <v>0</v>
      </c>
      <c r="D48" s="48"/>
      <c r="E48" s="54"/>
    </row>
    <row r="49" spans="1:5" ht="22.5" x14ac:dyDescent="0.2">
      <c r="A49" s="55">
        <v>4173</v>
      </c>
      <c r="B49" s="56" t="s">
        <v>395</v>
      </c>
      <c r="C49" s="277">
        <v>0</v>
      </c>
      <c r="D49" s="48"/>
      <c r="E49" s="54"/>
    </row>
    <row r="50" spans="1:5" ht="22.5" x14ac:dyDescent="0.2">
      <c r="A50" s="55">
        <v>4174</v>
      </c>
      <c r="B50" s="56" t="s">
        <v>394</v>
      </c>
      <c r="C50" s="277">
        <v>0</v>
      </c>
      <c r="D50" s="48"/>
      <c r="E50" s="54"/>
    </row>
    <row r="51" spans="1:5" ht="22.5" x14ac:dyDescent="0.2">
      <c r="A51" s="55">
        <v>4175</v>
      </c>
      <c r="B51" s="56" t="s">
        <v>393</v>
      </c>
      <c r="C51" s="277">
        <v>0</v>
      </c>
      <c r="D51" s="48"/>
      <c r="E51" s="54"/>
    </row>
    <row r="52" spans="1:5" ht="22.5" x14ac:dyDescent="0.2">
      <c r="A52" s="55">
        <v>4176</v>
      </c>
      <c r="B52" s="56" t="s">
        <v>392</v>
      </c>
      <c r="C52" s="277">
        <v>0</v>
      </c>
      <c r="D52" s="48"/>
      <c r="E52" s="54"/>
    </row>
    <row r="53" spans="1:5" ht="22.5" x14ac:dyDescent="0.2">
      <c r="A53" s="55">
        <v>4177</v>
      </c>
      <c r="B53" s="56" t="s">
        <v>391</v>
      </c>
      <c r="C53" s="277">
        <v>0</v>
      </c>
      <c r="D53" s="48"/>
      <c r="E53" s="54"/>
    </row>
    <row r="54" spans="1:5" ht="22.5" x14ac:dyDescent="0.2">
      <c r="A54" s="55">
        <v>4178</v>
      </c>
      <c r="B54" s="56" t="s">
        <v>390</v>
      </c>
      <c r="C54" s="277">
        <v>0</v>
      </c>
      <c r="D54" s="48"/>
      <c r="E54" s="54"/>
    </row>
    <row r="55" spans="1:5" x14ac:dyDescent="0.2">
      <c r="A55" s="55"/>
      <c r="B55" s="56"/>
      <c r="C55" s="50"/>
      <c r="D55" s="48"/>
      <c r="E55" s="54"/>
    </row>
    <row r="56" spans="1:5" x14ac:dyDescent="0.2">
      <c r="A56" s="53" t="s">
        <v>389</v>
      </c>
      <c r="B56" s="53"/>
      <c r="C56" s="53"/>
      <c r="D56" s="53"/>
      <c r="E56" s="53"/>
    </row>
    <row r="57" spans="1:5" x14ac:dyDescent="0.2">
      <c r="A57" s="52" t="s">
        <v>103</v>
      </c>
      <c r="B57" s="52" t="s">
        <v>104</v>
      </c>
      <c r="C57" s="52" t="s">
        <v>105</v>
      </c>
      <c r="D57" s="52" t="s">
        <v>388</v>
      </c>
      <c r="E57" s="52"/>
    </row>
    <row r="58" spans="1:5" ht="33.75" x14ac:dyDescent="0.2">
      <c r="A58" s="55">
        <v>4200</v>
      </c>
      <c r="B58" s="56" t="s">
        <v>387</v>
      </c>
      <c r="C58" s="277">
        <v>129172057.42</v>
      </c>
      <c r="D58" s="48"/>
      <c r="E58" s="54"/>
    </row>
    <row r="59" spans="1:5" ht="22.5" x14ac:dyDescent="0.2">
      <c r="A59" s="55">
        <v>4210</v>
      </c>
      <c r="B59" s="56" t="s">
        <v>386</v>
      </c>
      <c r="C59" s="277">
        <v>7117096.0599999996</v>
      </c>
      <c r="D59" s="48"/>
      <c r="E59" s="54"/>
    </row>
    <row r="60" spans="1:5" x14ac:dyDescent="0.2">
      <c r="A60" s="55">
        <v>4211</v>
      </c>
      <c r="B60" s="48" t="s">
        <v>296</v>
      </c>
      <c r="C60" s="277">
        <v>0</v>
      </c>
      <c r="D60" s="48"/>
      <c r="E60" s="54"/>
    </row>
    <row r="61" spans="1:5" x14ac:dyDescent="0.2">
      <c r="A61" s="55">
        <v>4212</v>
      </c>
      <c r="B61" s="48" t="s">
        <v>293</v>
      </c>
      <c r="C61" s="277">
        <v>0</v>
      </c>
      <c r="D61" s="48"/>
      <c r="E61" s="54"/>
    </row>
    <row r="62" spans="1:5" x14ac:dyDescent="0.2">
      <c r="A62" s="55">
        <v>4213</v>
      </c>
      <c r="B62" s="48" t="s">
        <v>290</v>
      </c>
      <c r="C62" s="277">
        <v>7117096.0599999996</v>
      </c>
      <c r="D62" s="48"/>
      <c r="E62" s="54"/>
    </row>
    <row r="63" spans="1:5" x14ac:dyDescent="0.2">
      <c r="A63" s="55">
        <v>4214</v>
      </c>
      <c r="B63" s="48" t="s">
        <v>385</v>
      </c>
      <c r="C63" s="277">
        <v>0</v>
      </c>
      <c r="D63" s="48"/>
      <c r="E63" s="54"/>
    </row>
    <row r="64" spans="1:5" x14ac:dyDescent="0.2">
      <c r="A64" s="55">
        <v>4215</v>
      </c>
      <c r="B64" s="48" t="s">
        <v>384</v>
      </c>
      <c r="C64" s="277">
        <v>0</v>
      </c>
      <c r="D64" s="48"/>
      <c r="E64" s="54"/>
    </row>
    <row r="65" spans="1:5" x14ac:dyDescent="0.2">
      <c r="A65" s="55">
        <v>4220</v>
      </c>
      <c r="B65" s="48" t="s">
        <v>383</v>
      </c>
      <c r="C65" s="277">
        <v>122054961.36</v>
      </c>
      <c r="D65" s="48"/>
      <c r="E65" s="54"/>
    </row>
    <row r="66" spans="1:5" x14ac:dyDescent="0.2">
      <c r="A66" s="55">
        <v>4221</v>
      </c>
      <c r="B66" s="48" t="s">
        <v>382</v>
      </c>
      <c r="C66" s="277">
        <v>0</v>
      </c>
      <c r="D66" s="48"/>
      <c r="E66" s="54"/>
    </row>
    <row r="67" spans="1:5" x14ac:dyDescent="0.2">
      <c r="A67" s="55">
        <v>4223</v>
      </c>
      <c r="B67" s="48" t="s">
        <v>323</v>
      </c>
      <c r="C67" s="277">
        <v>122054961.36</v>
      </c>
      <c r="D67" s="48"/>
      <c r="E67" s="54"/>
    </row>
    <row r="68" spans="1:5" x14ac:dyDescent="0.2">
      <c r="A68" s="55">
        <v>4225</v>
      </c>
      <c r="B68" s="48" t="s">
        <v>315</v>
      </c>
      <c r="C68" s="277">
        <v>0</v>
      </c>
      <c r="D68" s="48"/>
      <c r="E68" s="54"/>
    </row>
    <row r="69" spans="1:5" x14ac:dyDescent="0.2">
      <c r="A69" s="55">
        <v>4227</v>
      </c>
      <c r="B69" s="48" t="s">
        <v>381</v>
      </c>
      <c r="C69" s="277">
        <v>0</v>
      </c>
      <c r="D69" s="48"/>
      <c r="E69" s="54"/>
    </row>
    <row r="70" spans="1:5" x14ac:dyDescent="0.2">
      <c r="A70" s="54"/>
      <c r="B70" s="54"/>
      <c r="C70" s="54"/>
      <c r="D70" s="54"/>
      <c r="E70" s="54"/>
    </row>
    <row r="71" spans="1:5" x14ac:dyDescent="0.2">
      <c r="A71" s="53" t="s">
        <v>380</v>
      </c>
      <c r="B71" s="53"/>
      <c r="C71" s="53"/>
      <c r="D71" s="53"/>
      <c r="E71" s="53"/>
    </row>
    <row r="72" spans="1:5" x14ac:dyDescent="0.2">
      <c r="A72" s="52" t="s">
        <v>103</v>
      </c>
      <c r="B72" s="52" t="s">
        <v>104</v>
      </c>
      <c r="C72" s="52" t="s">
        <v>105</v>
      </c>
      <c r="D72" s="52" t="s">
        <v>217</v>
      </c>
      <c r="E72" s="52" t="s">
        <v>120</v>
      </c>
    </row>
    <row r="73" spans="1:5" x14ac:dyDescent="0.2">
      <c r="A73" s="51">
        <v>4300</v>
      </c>
      <c r="B73" s="48" t="s">
        <v>379</v>
      </c>
      <c r="C73" s="277">
        <v>1090633.53</v>
      </c>
      <c r="D73" s="48"/>
      <c r="E73" s="48"/>
    </row>
    <row r="74" spans="1:5" x14ac:dyDescent="0.2">
      <c r="A74" s="51">
        <v>4310</v>
      </c>
      <c r="B74" s="48" t="s">
        <v>378</v>
      </c>
      <c r="C74" s="277">
        <v>1090633.53</v>
      </c>
      <c r="D74" s="48"/>
      <c r="E74" s="48"/>
    </row>
    <row r="75" spans="1:5" x14ac:dyDescent="0.2">
      <c r="A75" s="51">
        <v>4311</v>
      </c>
      <c r="B75" s="48" t="s">
        <v>377</v>
      </c>
      <c r="C75" s="277">
        <v>1090633.53</v>
      </c>
      <c r="D75" s="48"/>
      <c r="E75" s="48"/>
    </row>
    <row r="76" spans="1:5" x14ac:dyDescent="0.2">
      <c r="A76" s="51">
        <v>4319</v>
      </c>
      <c r="B76" s="48" t="s">
        <v>376</v>
      </c>
      <c r="C76" s="277">
        <v>0</v>
      </c>
      <c r="D76" s="48"/>
      <c r="E76" s="48"/>
    </row>
    <row r="77" spans="1:5" x14ac:dyDescent="0.2">
      <c r="A77" s="51">
        <v>4320</v>
      </c>
      <c r="B77" s="48" t="s">
        <v>375</v>
      </c>
      <c r="C77" s="277">
        <v>0</v>
      </c>
      <c r="D77" s="48"/>
      <c r="E77" s="48"/>
    </row>
    <row r="78" spans="1:5" x14ac:dyDescent="0.2">
      <c r="A78" s="51">
        <v>4321</v>
      </c>
      <c r="B78" s="48" t="s">
        <v>374</v>
      </c>
      <c r="C78" s="277">
        <v>0</v>
      </c>
      <c r="D78" s="48"/>
      <c r="E78" s="48"/>
    </row>
    <row r="79" spans="1:5" x14ac:dyDescent="0.2">
      <c r="A79" s="51">
        <v>4322</v>
      </c>
      <c r="B79" s="48" t="s">
        <v>373</v>
      </c>
      <c r="C79" s="277">
        <v>0</v>
      </c>
      <c r="D79" s="48"/>
      <c r="E79" s="48"/>
    </row>
    <row r="80" spans="1:5" x14ac:dyDescent="0.2">
      <c r="A80" s="51">
        <v>4323</v>
      </c>
      <c r="B80" s="48" t="s">
        <v>372</v>
      </c>
      <c r="C80" s="277">
        <v>0</v>
      </c>
      <c r="D80" s="48"/>
      <c r="E80" s="48"/>
    </row>
    <row r="81" spans="1:5" x14ac:dyDescent="0.2">
      <c r="A81" s="51">
        <v>4324</v>
      </c>
      <c r="B81" s="48" t="s">
        <v>371</v>
      </c>
      <c r="C81" s="277">
        <v>0</v>
      </c>
      <c r="D81" s="48"/>
      <c r="E81" s="48"/>
    </row>
    <row r="82" spans="1:5" x14ac:dyDescent="0.2">
      <c r="A82" s="51">
        <v>4325</v>
      </c>
      <c r="B82" s="48" t="s">
        <v>370</v>
      </c>
      <c r="C82" s="277">
        <v>0</v>
      </c>
      <c r="D82" s="48"/>
      <c r="E82" s="48"/>
    </row>
    <row r="83" spans="1:5" x14ac:dyDescent="0.2">
      <c r="A83" s="51">
        <v>4330</v>
      </c>
      <c r="B83" s="48" t="s">
        <v>369</v>
      </c>
      <c r="C83" s="277">
        <v>0</v>
      </c>
      <c r="D83" s="48"/>
      <c r="E83" s="48"/>
    </row>
    <row r="84" spans="1:5" x14ac:dyDescent="0.2">
      <c r="A84" s="51">
        <v>4331</v>
      </c>
      <c r="B84" s="48" t="s">
        <v>369</v>
      </c>
      <c r="C84" s="277">
        <v>0</v>
      </c>
      <c r="D84" s="48"/>
      <c r="E84" s="48"/>
    </row>
    <row r="85" spans="1:5" x14ac:dyDescent="0.2">
      <c r="A85" s="51">
        <v>4340</v>
      </c>
      <c r="B85" s="48" t="s">
        <v>368</v>
      </c>
      <c r="C85" s="277">
        <v>0</v>
      </c>
      <c r="D85" s="48"/>
      <c r="E85" s="48"/>
    </row>
    <row r="86" spans="1:5" x14ac:dyDescent="0.2">
      <c r="A86" s="51">
        <v>4341</v>
      </c>
      <c r="B86" s="48" t="s">
        <v>368</v>
      </c>
      <c r="C86" s="277">
        <v>0</v>
      </c>
      <c r="D86" s="48"/>
      <c r="E86" s="48"/>
    </row>
    <row r="87" spans="1:5" x14ac:dyDescent="0.2">
      <c r="A87" s="51">
        <v>4390</v>
      </c>
      <c r="B87" s="48" t="s">
        <v>362</v>
      </c>
      <c r="C87" s="277">
        <v>0</v>
      </c>
      <c r="D87" s="48"/>
      <c r="E87" s="48"/>
    </row>
    <row r="88" spans="1:5" x14ac:dyDescent="0.2">
      <c r="A88" s="51">
        <v>4392</v>
      </c>
      <c r="B88" s="48" t="s">
        <v>367</v>
      </c>
      <c r="C88" s="277">
        <v>0</v>
      </c>
      <c r="D88" s="48"/>
      <c r="E88" s="48"/>
    </row>
    <row r="89" spans="1:5" x14ac:dyDescent="0.2">
      <c r="A89" s="51">
        <v>4393</v>
      </c>
      <c r="B89" s="48" t="s">
        <v>366</v>
      </c>
      <c r="C89" s="277">
        <v>0</v>
      </c>
      <c r="D89" s="48"/>
      <c r="E89" s="48"/>
    </row>
    <row r="90" spans="1:5" x14ac:dyDescent="0.2">
      <c r="A90" s="51">
        <v>4394</v>
      </c>
      <c r="B90" s="48" t="s">
        <v>365</v>
      </c>
      <c r="C90" s="277">
        <v>0</v>
      </c>
      <c r="D90" s="48"/>
      <c r="E90" s="48"/>
    </row>
    <row r="91" spans="1:5" x14ac:dyDescent="0.2">
      <c r="A91" s="51">
        <v>4395</v>
      </c>
      <c r="B91" s="48" t="s">
        <v>246</v>
      </c>
      <c r="C91" s="277">
        <v>0</v>
      </c>
      <c r="D91" s="48"/>
      <c r="E91" s="48"/>
    </row>
    <row r="92" spans="1:5" x14ac:dyDescent="0.2">
      <c r="A92" s="51">
        <v>4396</v>
      </c>
      <c r="B92" s="48" t="s">
        <v>364</v>
      </c>
      <c r="C92" s="277">
        <v>0</v>
      </c>
      <c r="D92" s="48"/>
      <c r="E92" s="48"/>
    </row>
    <row r="93" spans="1:5" x14ac:dyDescent="0.2">
      <c r="A93" s="51">
        <v>4397</v>
      </c>
      <c r="B93" s="48" t="s">
        <v>363</v>
      </c>
      <c r="C93" s="277">
        <v>0</v>
      </c>
      <c r="D93" s="48"/>
      <c r="E93" s="48"/>
    </row>
    <row r="94" spans="1:5" x14ac:dyDescent="0.2">
      <c r="A94" s="51">
        <v>4399</v>
      </c>
      <c r="B94" s="48" t="s">
        <v>362</v>
      </c>
      <c r="C94" s="277">
        <v>0</v>
      </c>
      <c r="D94" s="48"/>
      <c r="E94" s="48"/>
    </row>
    <row r="95" spans="1:5" x14ac:dyDescent="0.2">
      <c r="A95" s="54"/>
      <c r="B95" s="54"/>
      <c r="C95" s="54"/>
      <c r="D95" s="54"/>
      <c r="E95" s="54"/>
    </row>
    <row r="96" spans="1:5" x14ac:dyDescent="0.2">
      <c r="A96" s="53" t="s">
        <v>361</v>
      </c>
      <c r="B96" s="53"/>
      <c r="C96" s="53"/>
      <c r="D96" s="53"/>
      <c r="E96" s="53"/>
    </row>
    <row r="97" spans="1:6" x14ac:dyDescent="0.2">
      <c r="A97" s="52" t="s">
        <v>103</v>
      </c>
      <c r="B97" s="52" t="s">
        <v>104</v>
      </c>
      <c r="C97" s="52" t="s">
        <v>105</v>
      </c>
      <c r="D97" s="52" t="s">
        <v>360</v>
      </c>
      <c r="E97" s="52" t="s">
        <v>120</v>
      </c>
    </row>
    <row r="98" spans="1:6" x14ac:dyDescent="0.2">
      <c r="A98" s="172">
        <v>5000</v>
      </c>
      <c r="B98" s="173" t="s">
        <v>359</v>
      </c>
      <c r="C98" s="278">
        <v>138911534.53999999</v>
      </c>
      <c r="D98" s="171">
        <f>$C$98/$C$98</f>
        <v>1</v>
      </c>
      <c r="E98" s="171"/>
      <c r="F98" s="175"/>
    </row>
    <row r="99" spans="1:6" x14ac:dyDescent="0.2">
      <c r="A99" s="172">
        <v>5100</v>
      </c>
      <c r="B99" s="173" t="s">
        <v>358</v>
      </c>
      <c r="C99" s="278">
        <v>128703804.31</v>
      </c>
      <c r="D99" s="171">
        <f>$C$99/$C$98</f>
        <v>0.92651632376100024</v>
      </c>
      <c r="E99" s="171"/>
      <c r="F99" s="175"/>
    </row>
    <row r="100" spans="1:6" x14ac:dyDescent="0.2">
      <c r="A100" s="51">
        <v>5110</v>
      </c>
      <c r="B100" s="48" t="s">
        <v>357</v>
      </c>
      <c r="C100" s="277">
        <v>107121349.3</v>
      </c>
      <c r="D100" s="171">
        <f>$C$100/$C$99</f>
        <v>0.83230911373827121</v>
      </c>
      <c r="E100" s="171"/>
      <c r="F100" s="175"/>
    </row>
    <row r="101" spans="1:6" x14ac:dyDescent="0.2">
      <c r="A101" s="51">
        <v>5111</v>
      </c>
      <c r="B101" s="48" t="s">
        <v>356</v>
      </c>
      <c r="C101" s="277">
        <v>72003632.870000005</v>
      </c>
      <c r="D101" s="170">
        <f>$C$101/$C$100</f>
        <v>0.67216883786955817</v>
      </c>
      <c r="E101" s="170"/>
      <c r="F101" s="175"/>
    </row>
    <row r="102" spans="1:6" x14ac:dyDescent="0.2">
      <c r="A102" s="51">
        <v>5112</v>
      </c>
      <c r="B102" s="48" t="s">
        <v>355</v>
      </c>
      <c r="C102" s="277">
        <v>0</v>
      </c>
      <c r="D102" s="49">
        <v>0</v>
      </c>
      <c r="E102" s="170"/>
      <c r="F102" s="175"/>
    </row>
    <row r="103" spans="1:6" x14ac:dyDescent="0.2">
      <c r="A103" s="51">
        <v>5113</v>
      </c>
      <c r="B103" s="48" t="s">
        <v>354</v>
      </c>
      <c r="C103" s="277">
        <v>10370764.42</v>
      </c>
      <c r="D103" s="170">
        <f>$C$103/$C$100</f>
        <v>9.6813235529325067E-2</v>
      </c>
      <c r="E103" s="170"/>
      <c r="F103" s="175"/>
    </row>
    <row r="104" spans="1:6" x14ac:dyDescent="0.2">
      <c r="A104" s="51">
        <v>5114</v>
      </c>
      <c r="B104" s="48" t="s">
        <v>353</v>
      </c>
      <c r="C104" s="277">
        <v>15974349.029999999</v>
      </c>
      <c r="D104" s="170">
        <f>$C$104/$C$100</f>
        <v>0.1491238593836495</v>
      </c>
      <c r="E104" s="170"/>
      <c r="F104" s="175"/>
    </row>
    <row r="105" spans="1:6" x14ac:dyDescent="0.2">
      <c r="A105" s="51">
        <v>5115</v>
      </c>
      <c r="B105" s="48" t="s">
        <v>352</v>
      </c>
      <c r="C105" s="277">
        <v>8772602.9800000004</v>
      </c>
      <c r="D105" s="170">
        <f>$C$105/$C$100</f>
        <v>8.1894067217467365E-2</v>
      </c>
      <c r="E105" s="170"/>
      <c r="F105" s="175"/>
    </row>
    <row r="106" spans="1:6" x14ac:dyDescent="0.2">
      <c r="A106" s="51">
        <v>5116</v>
      </c>
      <c r="B106" s="48" t="s">
        <v>351</v>
      </c>
      <c r="C106" s="277">
        <v>0</v>
      </c>
      <c r="D106" s="49">
        <v>0</v>
      </c>
      <c r="E106" s="170"/>
      <c r="F106" s="175"/>
    </row>
    <row r="107" spans="1:6" x14ac:dyDescent="0.2">
      <c r="A107" s="51">
        <v>5120</v>
      </c>
      <c r="B107" s="48" t="s">
        <v>350</v>
      </c>
      <c r="C107" s="277">
        <v>6635375.5899999999</v>
      </c>
      <c r="D107" s="171">
        <f>$C$107/$C$99</f>
        <v>5.1555395938552268E-2</v>
      </c>
      <c r="E107" s="171"/>
      <c r="F107" s="175"/>
    </row>
    <row r="108" spans="1:6" x14ac:dyDescent="0.2">
      <c r="A108" s="51">
        <v>5121</v>
      </c>
      <c r="B108" s="48" t="s">
        <v>349</v>
      </c>
      <c r="C108" s="277">
        <v>2361156.2999999998</v>
      </c>
      <c r="D108" s="170">
        <f>$C$108/$C$107</f>
        <v>0.35584365466190587</v>
      </c>
      <c r="E108" s="170"/>
      <c r="F108" s="175"/>
    </row>
    <row r="109" spans="1:6" x14ac:dyDescent="0.2">
      <c r="A109" s="51">
        <v>5122</v>
      </c>
      <c r="B109" s="48" t="s">
        <v>348</v>
      </c>
      <c r="C109" s="277">
        <v>975643.82</v>
      </c>
      <c r="D109" s="170">
        <f>$C$109/$C$107</f>
        <v>0.14703671356153028</v>
      </c>
      <c r="E109" s="170"/>
      <c r="F109" s="175"/>
    </row>
    <row r="110" spans="1:6" x14ac:dyDescent="0.2">
      <c r="A110" s="51">
        <v>5123</v>
      </c>
      <c r="B110" s="48" t="s">
        <v>347</v>
      </c>
      <c r="C110" s="277">
        <v>0</v>
      </c>
      <c r="D110" s="49">
        <v>0</v>
      </c>
      <c r="E110" s="170"/>
      <c r="F110" s="175"/>
    </row>
    <row r="111" spans="1:6" x14ac:dyDescent="0.2">
      <c r="A111" s="51">
        <v>5124</v>
      </c>
      <c r="B111" s="48" t="s">
        <v>346</v>
      </c>
      <c r="C111" s="277">
        <v>1255676.3600000001</v>
      </c>
      <c r="D111" s="170">
        <f>$C$111/$C$107</f>
        <v>0.18923968100500549</v>
      </c>
      <c r="E111" s="170"/>
      <c r="F111" s="175"/>
    </row>
    <row r="112" spans="1:6" x14ac:dyDescent="0.2">
      <c r="A112" s="51">
        <v>5125</v>
      </c>
      <c r="B112" s="48" t="s">
        <v>345</v>
      </c>
      <c r="C112" s="277">
        <v>468405.22</v>
      </c>
      <c r="D112" s="170">
        <f>$C$112/$C$107</f>
        <v>7.0592118508848417E-2</v>
      </c>
      <c r="E112" s="170"/>
      <c r="F112" s="175"/>
    </row>
    <row r="113" spans="1:6" x14ac:dyDescent="0.2">
      <c r="A113" s="51">
        <v>5126</v>
      </c>
      <c r="B113" s="48" t="s">
        <v>344</v>
      </c>
      <c r="C113" s="277">
        <v>1301628.43</v>
      </c>
      <c r="D113" s="170">
        <f>$C$113/$C$107</f>
        <v>0.19616499659215222</v>
      </c>
      <c r="E113" s="170"/>
      <c r="F113" s="175"/>
    </row>
    <row r="114" spans="1:6" x14ac:dyDescent="0.2">
      <c r="A114" s="51">
        <v>5127</v>
      </c>
      <c r="B114" s="48" t="s">
        <v>343</v>
      </c>
      <c r="C114" s="277">
        <v>13272.48</v>
      </c>
      <c r="D114" s="49">
        <v>0</v>
      </c>
      <c r="E114" s="170"/>
      <c r="F114" s="175"/>
    </row>
    <row r="115" spans="1:6" x14ac:dyDescent="0.2">
      <c r="A115" s="51">
        <v>5128</v>
      </c>
      <c r="B115" s="48" t="s">
        <v>342</v>
      </c>
      <c r="C115" s="277">
        <v>0</v>
      </c>
      <c r="D115" s="49">
        <v>0</v>
      </c>
      <c r="E115" s="170"/>
      <c r="F115" s="175"/>
    </row>
    <row r="116" spans="1:6" x14ac:dyDescent="0.2">
      <c r="A116" s="51">
        <v>5129</v>
      </c>
      <c r="B116" s="48" t="s">
        <v>341</v>
      </c>
      <c r="C116" s="277">
        <v>259592.98</v>
      </c>
      <c r="D116" s="170">
        <f>$C$116/$C$107</f>
        <v>3.9122575124643399E-2</v>
      </c>
      <c r="E116" s="170"/>
      <c r="F116" s="175"/>
    </row>
    <row r="117" spans="1:6" x14ac:dyDescent="0.2">
      <c r="A117" s="51">
        <v>5130</v>
      </c>
      <c r="B117" s="48" t="s">
        <v>340</v>
      </c>
      <c r="C117" s="277">
        <v>14947079.42</v>
      </c>
      <c r="D117" s="171">
        <f>$C$117/$C$99</f>
        <v>0.11613549032317644</v>
      </c>
      <c r="E117" s="171"/>
      <c r="F117" s="175"/>
    </row>
    <row r="118" spans="1:6" x14ac:dyDescent="0.2">
      <c r="A118" s="51">
        <v>5131</v>
      </c>
      <c r="B118" s="48" t="s">
        <v>339</v>
      </c>
      <c r="C118" s="277">
        <v>1633170.27</v>
      </c>
      <c r="D118" s="170">
        <f>$C$118/$C$117</f>
        <v>0.10926350386649648</v>
      </c>
      <c r="E118" s="170"/>
      <c r="F118" s="175"/>
    </row>
    <row r="119" spans="1:6" x14ac:dyDescent="0.2">
      <c r="A119" s="51">
        <v>5132</v>
      </c>
      <c r="B119" s="48" t="s">
        <v>338</v>
      </c>
      <c r="C119" s="277">
        <v>48716.39</v>
      </c>
      <c r="D119" s="49">
        <v>0</v>
      </c>
      <c r="E119" s="170"/>
      <c r="F119" s="175"/>
    </row>
    <row r="120" spans="1:6" x14ac:dyDescent="0.2">
      <c r="A120" s="51">
        <v>5133</v>
      </c>
      <c r="B120" s="48" t="s">
        <v>337</v>
      </c>
      <c r="C120" s="277">
        <v>5280286.24</v>
      </c>
      <c r="D120" s="170">
        <f>$C$120/$C$117</f>
        <v>0.35326541671643841</v>
      </c>
      <c r="E120" s="170"/>
      <c r="F120" s="175"/>
    </row>
    <row r="121" spans="1:6" x14ac:dyDescent="0.2">
      <c r="A121" s="51">
        <v>5134</v>
      </c>
      <c r="B121" s="48" t="s">
        <v>336</v>
      </c>
      <c r="C121" s="277">
        <v>327504.03000000003</v>
      </c>
      <c r="D121" s="170">
        <f>$C$121/$C$117</f>
        <v>2.1910904518362424E-2</v>
      </c>
      <c r="E121" s="170"/>
      <c r="F121" s="175"/>
    </row>
    <row r="122" spans="1:6" x14ac:dyDescent="0.2">
      <c r="A122" s="51">
        <v>5135</v>
      </c>
      <c r="B122" s="48" t="s">
        <v>335</v>
      </c>
      <c r="C122" s="277">
        <v>4335734.7300000004</v>
      </c>
      <c r="D122" s="170">
        <f>$C$122/$C$117</f>
        <v>0.29007236853231361</v>
      </c>
      <c r="E122" s="170"/>
      <c r="F122" s="175"/>
    </row>
    <row r="123" spans="1:6" x14ac:dyDescent="0.2">
      <c r="A123" s="51">
        <v>5136</v>
      </c>
      <c r="B123" s="48" t="s">
        <v>334</v>
      </c>
      <c r="C123" s="277">
        <v>87000</v>
      </c>
      <c r="D123" s="170">
        <f>$C$123/$C$117</f>
        <v>5.8205350727975188E-3</v>
      </c>
      <c r="E123" s="170"/>
      <c r="F123" s="175"/>
    </row>
    <row r="124" spans="1:6" x14ac:dyDescent="0.2">
      <c r="A124" s="51">
        <v>5137</v>
      </c>
      <c r="B124" s="48" t="s">
        <v>333</v>
      </c>
      <c r="C124" s="277">
        <v>235035.01</v>
      </c>
      <c r="D124" s="170">
        <f>$C$124/$C$117</f>
        <v>1.5724477230348456E-2</v>
      </c>
      <c r="E124" s="170"/>
      <c r="F124" s="175"/>
    </row>
    <row r="125" spans="1:6" x14ac:dyDescent="0.2">
      <c r="A125" s="51">
        <v>5138</v>
      </c>
      <c r="B125" s="48" t="s">
        <v>332</v>
      </c>
      <c r="C125" s="277">
        <v>977378.93</v>
      </c>
      <c r="D125" s="170">
        <f>$C$125/$C$117</f>
        <v>6.538929128135991E-2</v>
      </c>
      <c r="E125" s="170"/>
      <c r="F125" s="175"/>
    </row>
    <row r="126" spans="1:6" x14ac:dyDescent="0.2">
      <c r="A126" s="51">
        <v>5139</v>
      </c>
      <c r="B126" s="48" t="s">
        <v>331</v>
      </c>
      <c r="C126" s="277">
        <v>2022253.82</v>
      </c>
      <c r="D126" s="170">
        <f>$C$126/$C$117</f>
        <v>0.13529424465987083</v>
      </c>
      <c r="E126" s="170"/>
      <c r="F126" s="175"/>
    </row>
    <row r="127" spans="1:6" x14ac:dyDescent="0.2">
      <c r="A127" s="172">
        <v>5200</v>
      </c>
      <c r="B127" s="173" t="s">
        <v>330</v>
      </c>
      <c r="C127" s="278">
        <v>6241068.6200000001</v>
      </c>
      <c r="D127" s="171">
        <f>$C$127/$C$98</f>
        <v>4.4928368552453544E-2</v>
      </c>
      <c r="E127" s="171"/>
      <c r="F127" s="175"/>
    </row>
    <row r="128" spans="1:6" x14ac:dyDescent="0.2">
      <c r="A128" s="51">
        <v>5210</v>
      </c>
      <c r="B128" s="48" t="s">
        <v>329</v>
      </c>
      <c r="C128" s="277">
        <v>0</v>
      </c>
      <c r="D128" s="49">
        <v>0</v>
      </c>
      <c r="E128" s="170"/>
      <c r="F128" s="175"/>
    </row>
    <row r="129" spans="1:6" x14ac:dyDescent="0.2">
      <c r="A129" s="51">
        <v>5211</v>
      </c>
      <c r="B129" s="48" t="s">
        <v>328</v>
      </c>
      <c r="C129" s="277">
        <v>0</v>
      </c>
      <c r="D129" s="49">
        <v>0</v>
      </c>
      <c r="E129" s="170"/>
      <c r="F129" s="175"/>
    </row>
    <row r="130" spans="1:6" x14ac:dyDescent="0.2">
      <c r="A130" s="51">
        <v>5212</v>
      </c>
      <c r="B130" s="48" t="s">
        <v>327</v>
      </c>
      <c r="C130" s="277">
        <v>0</v>
      </c>
      <c r="D130" s="49">
        <v>0</v>
      </c>
      <c r="E130" s="170"/>
      <c r="F130" s="175"/>
    </row>
    <row r="131" spans="1:6" x14ac:dyDescent="0.2">
      <c r="A131" s="51">
        <v>5220</v>
      </c>
      <c r="B131" s="48" t="s">
        <v>326</v>
      </c>
      <c r="C131" s="277">
        <v>332088.17</v>
      </c>
      <c r="D131" s="170">
        <f>$C$131/$C$127</f>
        <v>5.3210145604840345E-2</v>
      </c>
      <c r="E131" s="170"/>
      <c r="F131" s="175"/>
    </row>
    <row r="132" spans="1:6" x14ac:dyDescent="0.2">
      <c r="A132" s="51">
        <v>5221</v>
      </c>
      <c r="B132" s="48" t="s">
        <v>325</v>
      </c>
      <c r="C132" s="277">
        <v>0</v>
      </c>
      <c r="D132" s="49">
        <v>0</v>
      </c>
      <c r="E132" s="170"/>
      <c r="F132" s="175"/>
    </row>
    <row r="133" spans="1:6" x14ac:dyDescent="0.2">
      <c r="A133" s="51">
        <v>5222</v>
      </c>
      <c r="B133" s="48" t="s">
        <v>324</v>
      </c>
      <c r="C133" s="277">
        <v>332088.17</v>
      </c>
      <c r="D133" s="170">
        <f>$C$133/$C$131</f>
        <v>1</v>
      </c>
      <c r="E133" s="170"/>
      <c r="F133" s="175"/>
    </row>
    <row r="134" spans="1:6" x14ac:dyDescent="0.2">
      <c r="A134" s="51">
        <v>5230</v>
      </c>
      <c r="B134" s="48" t="s">
        <v>323</v>
      </c>
      <c r="C134" s="277">
        <v>0</v>
      </c>
      <c r="D134" s="49">
        <v>0</v>
      </c>
      <c r="E134" s="170"/>
      <c r="F134" s="175"/>
    </row>
    <row r="135" spans="1:6" x14ac:dyDescent="0.2">
      <c r="A135" s="51">
        <v>5231</v>
      </c>
      <c r="B135" s="48" t="s">
        <v>322</v>
      </c>
      <c r="C135" s="277">
        <v>0</v>
      </c>
      <c r="D135" s="49">
        <v>0</v>
      </c>
      <c r="E135" s="170"/>
      <c r="F135" s="175"/>
    </row>
    <row r="136" spans="1:6" x14ac:dyDescent="0.2">
      <c r="A136" s="51">
        <v>5232</v>
      </c>
      <c r="B136" s="48" t="s">
        <v>321</v>
      </c>
      <c r="C136" s="277">
        <v>0</v>
      </c>
      <c r="D136" s="49">
        <v>0</v>
      </c>
      <c r="E136" s="170"/>
      <c r="F136" s="175"/>
    </row>
    <row r="137" spans="1:6" x14ac:dyDescent="0.2">
      <c r="A137" s="51">
        <v>5240</v>
      </c>
      <c r="B137" s="48" t="s">
        <v>320</v>
      </c>
      <c r="C137" s="277">
        <v>5908980.4500000002</v>
      </c>
      <c r="D137" s="170">
        <f>$C$137/$C$127</f>
        <v>0.94678985439515961</v>
      </c>
      <c r="E137" s="170"/>
      <c r="F137" s="175"/>
    </row>
    <row r="138" spans="1:6" x14ac:dyDescent="0.2">
      <c r="A138" s="51">
        <v>5241</v>
      </c>
      <c r="B138" s="48" t="s">
        <v>319</v>
      </c>
      <c r="C138" s="277">
        <v>4980541.26</v>
      </c>
      <c r="D138" s="170">
        <f>$C$138/$C$137</f>
        <v>0.84287658457221659</v>
      </c>
      <c r="E138" s="170"/>
      <c r="F138" s="175"/>
    </row>
    <row r="139" spans="1:6" x14ac:dyDescent="0.2">
      <c r="A139" s="51">
        <v>5242</v>
      </c>
      <c r="B139" s="48" t="s">
        <v>318</v>
      </c>
      <c r="C139" s="277">
        <v>0</v>
      </c>
      <c r="D139" s="49">
        <v>0</v>
      </c>
      <c r="E139" s="170"/>
      <c r="F139" s="175"/>
    </row>
    <row r="140" spans="1:6" x14ac:dyDescent="0.2">
      <c r="A140" s="51">
        <v>5243</v>
      </c>
      <c r="B140" s="48" t="s">
        <v>317</v>
      </c>
      <c r="C140" s="277">
        <v>928439.19</v>
      </c>
      <c r="D140" s="170">
        <f>$C$140/$C$137</f>
        <v>0.1571234154277833</v>
      </c>
      <c r="E140" s="170"/>
      <c r="F140" s="175"/>
    </row>
    <row r="141" spans="1:6" x14ac:dyDescent="0.2">
      <c r="A141" s="51">
        <v>5244</v>
      </c>
      <c r="B141" s="48" t="s">
        <v>316</v>
      </c>
      <c r="C141" s="277">
        <v>0</v>
      </c>
      <c r="D141" s="49">
        <v>0</v>
      </c>
      <c r="E141" s="170"/>
      <c r="F141" s="175"/>
    </row>
    <row r="142" spans="1:6" x14ac:dyDescent="0.2">
      <c r="A142" s="51">
        <v>5250</v>
      </c>
      <c r="B142" s="48" t="s">
        <v>315</v>
      </c>
      <c r="C142" s="277">
        <v>0</v>
      </c>
      <c r="D142" s="49">
        <v>0</v>
      </c>
      <c r="E142" s="170"/>
      <c r="F142" s="175"/>
    </row>
    <row r="143" spans="1:6" x14ac:dyDescent="0.2">
      <c r="A143" s="51">
        <v>5251</v>
      </c>
      <c r="B143" s="48" t="s">
        <v>314</v>
      </c>
      <c r="C143" s="277">
        <v>0</v>
      </c>
      <c r="D143" s="49">
        <v>0</v>
      </c>
      <c r="E143" s="170"/>
      <c r="F143" s="175"/>
    </row>
    <row r="144" spans="1:6" x14ac:dyDescent="0.2">
      <c r="A144" s="51">
        <v>5252</v>
      </c>
      <c r="B144" s="48" t="s">
        <v>313</v>
      </c>
      <c r="C144" s="277">
        <v>0</v>
      </c>
      <c r="D144" s="49">
        <v>0</v>
      </c>
      <c r="E144" s="170"/>
      <c r="F144" s="175"/>
    </row>
    <row r="145" spans="1:6" x14ac:dyDescent="0.2">
      <c r="A145" s="51">
        <v>5259</v>
      </c>
      <c r="B145" s="48" t="s">
        <v>312</v>
      </c>
      <c r="C145" s="277">
        <v>0</v>
      </c>
      <c r="D145" s="49">
        <v>0</v>
      </c>
      <c r="E145" s="170"/>
      <c r="F145" s="175"/>
    </row>
    <row r="146" spans="1:6" x14ac:dyDescent="0.2">
      <c r="A146" s="51">
        <v>5260</v>
      </c>
      <c r="B146" s="48" t="s">
        <v>311</v>
      </c>
      <c r="C146" s="277">
        <v>0</v>
      </c>
      <c r="D146" s="49">
        <v>0</v>
      </c>
      <c r="E146" s="170"/>
      <c r="F146" s="175"/>
    </row>
    <row r="147" spans="1:6" x14ac:dyDescent="0.2">
      <c r="A147" s="51">
        <v>5261</v>
      </c>
      <c r="B147" s="48" t="s">
        <v>310</v>
      </c>
      <c r="C147" s="277">
        <v>0</v>
      </c>
      <c r="D147" s="49">
        <v>0</v>
      </c>
      <c r="E147" s="170"/>
      <c r="F147" s="175"/>
    </row>
    <row r="148" spans="1:6" x14ac:dyDescent="0.2">
      <c r="A148" s="51">
        <v>5262</v>
      </c>
      <c r="B148" s="48" t="s">
        <v>309</v>
      </c>
      <c r="C148" s="277">
        <v>0</v>
      </c>
      <c r="D148" s="49">
        <v>0</v>
      </c>
      <c r="E148" s="170"/>
      <c r="F148" s="175"/>
    </row>
    <row r="149" spans="1:6" x14ac:dyDescent="0.2">
      <c r="A149" s="51">
        <v>5270</v>
      </c>
      <c r="B149" s="48" t="s">
        <v>308</v>
      </c>
      <c r="C149" s="277">
        <v>0</v>
      </c>
      <c r="D149" s="49">
        <v>0</v>
      </c>
      <c r="E149" s="170"/>
      <c r="F149" s="175"/>
    </row>
    <row r="150" spans="1:6" x14ac:dyDescent="0.2">
      <c r="A150" s="51">
        <v>5271</v>
      </c>
      <c r="B150" s="48" t="s">
        <v>307</v>
      </c>
      <c r="C150" s="277">
        <v>0</v>
      </c>
      <c r="D150" s="49">
        <v>0</v>
      </c>
      <c r="E150" s="170"/>
      <c r="F150" s="175"/>
    </row>
    <row r="151" spans="1:6" x14ac:dyDescent="0.2">
      <c r="A151" s="51">
        <v>5280</v>
      </c>
      <c r="B151" s="48" t="s">
        <v>306</v>
      </c>
      <c r="C151" s="277">
        <v>0</v>
      </c>
      <c r="D151" s="49">
        <v>0</v>
      </c>
      <c r="E151" s="170"/>
      <c r="F151" s="175"/>
    </row>
    <row r="152" spans="1:6" x14ac:dyDescent="0.2">
      <c r="A152" s="51">
        <v>5281</v>
      </c>
      <c r="B152" s="48" t="s">
        <v>305</v>
      </c>
      <c r="C152" s="277">
        <v>0</v>
      </c>
      <c r="D152" s="49">
        <v>0</v>
      </c>
      <c r="E152" s="170"/>
      <c r="F152" s="175"/>
    </row>
    <row r="153" spans="1:6" x14ac:dyDescent="0.2">
      <c r="A153" s="51">
        <v>5282</v>
      </c>
      <c r="B153" s="48" t="s">
        <v>304</v>
      </c>
      <c r="C153" s="277">
        <v>0</v>
      </c>
      <c r="D153" s="49">
        <v>0</v>
      </c>
      <c r="E153" s="170"/>
      <c r="F153" s="175"/>
    </row>
    <row r="154" spans="1:6" x14ac:dyDescent="0.2">
      <c r="A154" s="51">
        <v>5283</v>
      </c>
      <c r="B154" s="48" t="s">
        <v>303</v>
      </c>
      <c r="C154" s="277">
        <v>0</v>
      </c>
      <c r="D154" s="49">
        <v>0</v>
      </c>
      <c r="E154" s="170"/>
      <c r="F154" s="175"/>
    </row>
    <row r="155" spans="1:6" x14ac:dyDescent="0.2">
      <c r="A155" s="51">
        <v>5284</v>
      </c>
      <c r="B155" s="48" t="s">
        <v>302</v>
      </c>
      <c r="C155" s="277">
        <v>0</v>
      </c>
      <c r="D155" s="49">
        <v>0</v>
      </c>
      <c r="E155" s="170"/>
      <c r="F155" s="175"/>
    </row>
    <row r="156" spans="1:6" x14ac:dyDescent="0.2">
      <c r="A156" s="51">
        <v>5285</v>
      </c>
      <c r="B156" s="48" t="s">
        <v>301</v>
      </c>
      <c r="C156" s="277">
        <v>0</v>
      </c>
      <c r="D156" s="49">
        <v>0</v>
      </c>
      <c r="E156" s="170"/>
      <c r="F156" s="175"/>
    </row>
    <row r="157" spans="1:6" x14ac:dyDescent="0.2">
      <c r="A157" s="51">
        <v>5290</v>
      </c>
      <c r="B157" s="48" t="s">
        <v>300</v>
      </c>
      <c r="C157" s="277">
        <v>0</v>
      </c>
      <c r="D157" s="49">
        <v>0</v>
      </c>
      <c r="E157" s="170"/>
      <c r="F157" s="175"/>
    </row>
    <row r="158" spans="1:6" x14ac:dyDescent="0.2">
      <c r="A158" s="51">
        <v>5291</v>
      </c>
      <c r="B158" s="48" t="s">
        <v>299</v>
      </c>
      <c r="C158" s="277">
        <v>0</v>
      </c>
      <c r="D158" s="49">
        <v>0</v>
      </c>
      <c r="E158" s="170"/>
      <c r="F158" s="175"/>
    </row>
    <row r="159" spans="1:6" x14ac:dyDescent="0.2">
      <c r="A159" s="51">
        <v>5292</v>
      </c>
      <c r="B159" s="48" t="s">
        <v>298</v>
      </c>
      <c r="C159" s="277">
        <v>0</v>
      </c>
      <c r="D159" s="49">
        <v>0</v>
      </c>
      <c r="E159" s="170"/>
      <c r="F159" s="175"/>
    </row>
    <row r="160" spans="1:6" x14ac:dyDescent="0.2">
      <c r="A160" s="172">
        <v>5300</v>
      </c>
      <c r="B160" s="173" t="s">
        <v>297</v>
      </c>
      <c r="C160" s="278">
        <v>0</v>
      </c>
      <c r="D160" s="174">
        <v>0</v>
      </c>
      <c r="E160" s="171"/>
      <c r="F160" s="175"/>
    </row>
    <row r="161" spans="1:6" x14ac:dyDescent="0.2">
      <c r="A161" s="51">
        <v>5310</v>
      </c>
      <c r="B161" s="48" t="s">
        <v>296</v>
      </c>
      <c r="C161" s="277">
        <v>0</v>
      </c>
      <c r="D161" s="49">
        <v>0</v>
      </c>
      <c r="E161" s="170"/>
      <c r="F161" s="175"/>
    </row>
    <row r="162" spans="1:6" x14ac:dyDescent="0.2">
      <c r="A162" s="51">
        <v>5311</v>
      </c>
      <c r="B162" s="48" t="s">
        <v>295</v>
      </c>
      <c r="C162" s="277">
        <v>0</v>
      </c>
      <c r="D162" s="49">
        <v>0</v>
      </c>
      <c r="E162" s="170"/>
      <c r="F162" s="175"/>
    </row>
    <row r="163" spans="1:6" x14ac:dyDescent="0.2">
      <c r="A163" s="51">
        <v>5312</v>
      </c>
      <c r="B163" s="48" t="s">
        <v>294</v>
      </c>
      <c r="C163" s="277">
        <v>0</v>
      </c>
      <c r="D163" s="49">
        <v>0</v>
      </c>
      <c r="E163" s="170"/>
      <c r="F163" s="175"/>
    </row>
    <row r="164" spans="1:6" x14ac:dyDescent="0.2">
      <c r="A164" s="51">
        <v>5320</v>
      </c>
      <c r="B164" s="48" t="s">
        <v>293</v>
      </c>
      <c r="C164" s="277">
        <v>0</v>
      </c>
      <c r="D164" s="49">
        <v>0</v>
      </c>
      <c r="E164" s="170"/>
      <c r="F164" s="175"/>
    </row>
    <row r="165" spans="1:6" x14ac:dyDescent="0.2">
      <c r="A165" s="51">
        <v>5321</v>
      </c>
      <c r="B165" s="48" t="s">
        <v>292</v>
      </c>
      <c r="C165" s="277">
        <v>0</v>
      </c>
      <c r="D165" s="49">
        <v>0</v>
      </c>
      <c r="E165" s="170"/>
      <c r="F165" s="175"/>
    </row>
    <row r="166" spans="1:6" x14ac:dyDescent="0.2">
      <c r="A166" s="51">
        <v>5322</v>
      </c>
      <c r="B166" s="48" t="s">
        <v>291</v>
      </c>
      <c r="C166" s="277">
        <v>0</v>
      </c>
      <c r="D166" s="49">
        <v>0</v>
      </c>
      <c r="E166" s="170"/>
      <c r="F166" s="175"/>
    </row>
    <row r="167" spans="1:6" x14ac:dyDescent="0.2">
      <c r="A167" s="51">
        <v>5330</v>
      </c>
      <c r="B167" s="48" t="s">
        <v>290</v>
      </c>
      <c r="C167" s="277">
        <v>0</v>
      </c>
      <c r="D167" s="49">
        <v>0</v>
      </c>
      <c r="E167" s="170"/>
      <c r="F167" s="175"/>
    </row>
    <row r="168" spans="1:6" x14ac:dyDescent="0.2">
      <c r="A168" s="51">
        <v>5331</v>
      </c>
      <c r="B168" s="48" t="s">
        <v>289</v>
      </c>
      <c r="C168" s="277">
        <v>0</v>
      </c>
      <c r="D168" s="49">
        <v>0</v>
      </c>
      <c r="E168" s="170"/>
      <c r="F168" s="175"/>
    </row>
    <row r="169" spans="1:6" x14ac:dyDescent="0.2">
      <c r="A169" s="51">
        <v>5332</v>
      </c>
      <c r="B169" s="48" t="s">
        <v>288</v>
      </c>
      <c r="C169" s="277">
        <v>0</v>
      </c>
      <c r="D169" s="49">
        <v>0</v>
      </c>
      <c r="E169" s="170"/>
      <c r="F169" s="175"/>
    </row>
    <row r="170" spans="1:6" x14ac:dyDescent="0.2">
      <c r="A170" s="172">
        <v>5400</v>
      </c>
      <c r="B170" s="173" t="s">
        <v>287</v>
      </c>
      <c r="C170" s="278">
        <v>0</v>
      </c>
      <c r="D170" s="174">
        <v>0</v>
      </c>
      <c r="E170" s="171"/>
      <c r="F170" s="175"/>
    </row>
    <row r="171" spans="1:6" x14ac:dyDescent="0.2">
      <c r="A171" s="51">
        <v>5410</v>
      </c>
      <c r="B171" s="48" t="s">
        <v>286</v>
      </c>
      <c r="C171" s="277">
        <v>0</v>
      </c>
      <c r="D171" s="49">
        <v>0</v>
      </c>
      <c r="E171" s="170"/>
      <c r="F171" s="175"/>
    </row>
    <row r="172" spans="1:6" x14ac:dyDescent="0.2">
      <c r="A172" s="51">
        <v>5411</v>
      </c>
      <c r="B172" s="48" t="s">
        <v>285</v>
      </c>
      <c r="C172" s="277">
        <v>0</v>
      </c>
      <c r="D172" s="49">
        <v>0</v>
      </c>
      <c r="E172" s="170"/>
      <c r="F172" s="175"/>
    </row>
    <row r="173" spans="1:6" x14ac:dyDescent="0.2">
      <c r="A173" s="51">
        <v>5412</v>
      </c>
      <c r="B173" s="48" t="s">
        <v>284</v>
      </c>
      <c r="C173" s="277">
        <v>0</v>
      </c>
      <c r="D173" s="49">
        <v>0</v>
      </c>
      <c r="E173" s="170"/>
      <c r="F173" s="175"/>
    </row>
    <row r="174" spans="1:6" x14ac:dyDescent="0.2">
      <c r="A174" s="51">
        <v>5420</v>
      </c>
      <c r="B174" s="48" t="s">
        <v>283</v>
      </c>
      <c r="C174" s="277">
        <v>0</v>
      </c>
      <c r="D174" s="49">
        <v>0</v>
      </c>
      <c r="E174" s="170"/>
      <c r="F174" s="175"/>
    </row>
    <row r="175" spans="1:6" x14ac:dyDescent="0.2">
      <c r="A175" s="51">
        <v>5421</v>
      </c>
      <c r="B175" s="48" t="s">
        <v>282</v>
      </c>
      <c r="C175" s="277">
        <v>0</v>
      </c>
      <c r="D175" s="49">
        <v>0</v>
      </c>
      <c r="E175" s="170"/>
      <c r="F175" s="175"/>
    </row>
    <row r="176" spans="1:6" x14ac:dyDescent="0.2">
      <c r="A176" s="51">
        <v>5422</v>
      </c>
      <c r="B176" s="48" t="s">
        <v>281</v>
      </c>
      <c r="C176" s="277">
        <v>0</v>
      </c>
      <c r="D176" s="49">
        <v>0</v>
      </c>
      <c r="E176" s="170"/>
      <c r="F176" s="175"/>
    </row>
    <row r="177" spans="1:6" x14ac:dyDescent="0.2">
      <c r="A177" s="51">
        <v>5430</v>
      </c>
      <c r="B177" s="48" t="s">
        <v>280</v>
      </c>
      <c r="C177" s="277">
        <v>0</v>
      </c>
      <c r="D177" s="49">
        <v>0</v>
      </c>
      <c r="E177" s="170"/>
      <c r="F177" s="175"/>
    </row>
    <row r="178" spans="1:6" x14ac:dyDescent="0.2">
      <c r="A178" s="51">
        <v>5431</v>
      </c>
      <c r="B178" s="48" t="s">
        <v>279</v>
      </c>
      <c r="C178" s="277">
        <v>0</v>
      </c>
      <c r="D178" s="49">
        <v>0</v>
      </c>
      <c r="E178" s="170"/>
      <c r="F178" s="175"/>
    </row>
    <row r="179" spans="1:6" x14ac:dyDescent="0.2">
      <c r="A179" s="51">
        <v>5432</v>
      </c>
      <c r="B179" s="48" t="s">
        <v>278</v>
      </c>
      <c r="C179" s="277">
        <v>0</v>
      </c>
      <c r="D179" s="49">
        <v>0</v>
      </c>
      <c r="E179" s="170"/>
      <c r="F179" s="175"/>
    </row>
    <row r="180" spans="1:6" x14ac:dyDescent="0.2">
      <c r="A180" s="51">
        <v>5440</v>
      </c>
      <c r="B180" s="48" t="s">
        <v>277</v>
      </c>
      <c r="C180" s="277">
        <v>0</v>
      </c>
      <c r="D180" s="49">
        <v>0</v>
      </c>
      <c r="E180" s="170"/>
      <c r="F180" s="175"/>
    </row>
    <row r="181" spans="1:6" x14ac:dyDescent="0.2">
      <c r="A181" s="51">
        <v>5441</v>
      </c>
      <c r="B181" s="48" t="s">
        <v>277</v>
      </c>
      <c r="C181" s="277">
        <v>0</v>
      </c>
      <c r="D181" s="49">
        <v>0</v>
      </c>
      <c r="E181" s="170"/>
      <c r="F181" s="175"/>
    </row>
    <row r="182" spans="1:6" x14ac:dyDescent="0.2">
      <c r="A182" s="51">
        <v>5450</v>
      </c>
      <c r="B182" s="48" t="s">
        <v>276</v>
      </c>
      <c r="C182" s="277">
        <v>0</v>
      </c>
      <c r="D182" s="49">
        <v>0</v>
      </c>
      <c r="E182" s="170"/>
      <c r="F182" s="175"/>
    </row>
    <row r="183" spans="1:6" x14ac:dyDescent="0.2">
      <c r="A183" s="51">
        <v>5451</v>
      </c>
      <c r="B183" s="48" t="s">
        <v>275</v>
      </c>
      <c r="C183" s="277">
        <v>0</v>
      </c>
      <c r="D183" s="49">
        <v>0</v>
      </c>
      <c r="E183" s="170"/>
      <c r="F183" s="175"/>
    </row>
    <row r="184" spans="1:6" x14ac:dyDescent="0.2">
      <c r="A184" s="51">
        <v>5452</v>
      </c>
      <c r="B184" s="48" t="s">
        <v>274</v>
      </c>
      <c r="C184" s="277">
        <v>0</v>
      </c>
      <c r="D184" s="49">
        <v>0</v>
      </c>
      <c r="E184" s="170"/>
      <c r="F184" s="175"/>
    </row>
    <row r="185" spans="1:6" x14ac:dyDescent="0.2">
      <c r="A185" s="172">
        <v>5500</v>
      </c>
      <c r="B185" s="173" t="s">
        <v>273</v>
      </c>
      <c r="C185" s="278">
        <v>3966661.61</v>
      </c>
      <c r="D185" s="171">
        <f>$C$185/$C$98</f>
        <v>2.8555307686546273E-2</v>
      </c>
      <c r="E185" s="171"/>
      <c r="F185" s="175"/>
    </row>
    <row r="186" spans="1:6" x14ac:dyDescent="0.2">
      <c r="A186" s="51">
        <v>5510</v>
      </c>
      <c r="B186" s="48" t="s">
        <v>272</v>
      </c>
      <c r="C186" s="277">
        <v>3458128.44</v>
      </c>
      <c r="D186" s="170">
        <f>$C$186/$C$185</f>
        <v>0.8717981970738361</v>
      </c>
      <c r="E186" s="170"/>
      <c r="F186" s="175"/>
    </row>
    <row r="187" spans="1:6" x14ac:dyDescent="0.2">
      <c r="A187" s="51">
        <v>5511</v>
      </c>
      <c r="B187" s="48" t="s">
        <v>271</v>
      </c>
      <c r="C187" s="277">
        <v>0</v>
      </c>
      <c r="D187" s="49">
        <v>0</v>
      </c>
      <c r="E187" s="170"/>
      <c r="F187" s="175"/>
    </row>
    <row r="188" spans="1:6" x14ac:dyDescent="0.2">
      <c r="A188" s="51">
        <v>5512</v>
      </c>
      <c r="B188" s="48" t="s">
        <v>270</v>
      </c>
      <c r="C188" s="277">
        <v>0</v>
      </c>
      <c r="D188" s="49">
        <v>0</v>
      </c>
      <c r="E188" s="170"/>
      <c r="F188" s="175"/>
    </row>
    <row r="189" spans="1:6" x14ac:dyDescent="0.2">
      <c r="A189" s="51">
        <v>5513</v>
      </c>
      <c r="B189" s="48" t="s">
        <v>269</v>
      </c>
      <c r="C189" s="277">
        <v>1605585</v>
      </c>
      <c r="D189" s="170">
        <f>$C$189/$C$186</f>
        <v>0.46429304979776864</v>
      </c>
      <c r="E189" s="170"/>
      <c r="F189" s="175"/>
    </row>
    <row r="190" spans="1:6" x14ac:dyDescent="0.2">
      <c r="A190" s="51">
        <v>5514</v>
      </c>
      <c r="B190" s="48" t="s">
        <v>268</v>
      </c>
      <c r="C190" s="277">
        <v>0</v>
      </c>
      <c r="D190" s="49">
        <v>0</v>
      </c>
      <c r="E190" s="170"/>
      <c r="F190" s="175"/>
    </row>
    <row r="191" spans="1:6" x14ac:dyDescent="0.2">
      <c r="A191" s="51">
        <v>5515</v>
      </c>
      <c r="B191" s="48" t="s">
        <v>267</v>
      </c>
      <c r="C191" s="277">
        <v>1852543.44</v>
      </c>
      <c r="D191" s="170">
        <f>$C$191/$C$186</f>
        <v>0.53570695020223136</v>
      </c>
      <c r="E191" s="170"/>
      <c r="F191" s="175"/>
    </row>
    <row r="192" spans="1:6" x14ac:dyDescent="0.2">
      <c r="A192" s="51">
        <v>5516</v>
      </c>
      <c r="B192" s="48" t="s">
        <v>266</v>
      </c>
      <c r="C192" s="277">
        <v>0</v>
      </c>
      <c r="D192" s="49">
        <v>0</v>
      </c>
      <c r="E192" s="170"/>
      <c r="F192" s="175"/>
    </row>
    <row r="193" spans="1:6" x14ac:dyDescent="0.2">
      <c r="A193" s="51">
        <v>5517</v>
      </c>
      <c r="B193" s="48" t="s">
        <v>265</v>
      </c>
      <c r="C193" s="277">
        <v>0</v>
      </c>
      <c r="D193" s="49">
        <v>0</v>
      </c>
      <c r="E193" s="170"/>
      <c r="F193" s="175"/>
    </row>
    <row r="194" spans="1:6" x14ac:dyDescent="0.2">
      <c r="A194" s="51">
        <v>5518</v>
      </c>
      <c r="B194" s="48" t="s">
        <v>264</v>
      </c>
      <c r="C194" s="277">
        <v>0</v>
      </c>
      <c r="D194" s="49">
        <v>0</v>
      </c>
      <c r="E194" s="170"/>
      <c r="F194" s="175"/>
    </row>
    <row r="195" spans="1:6" x14ac:dyDescent="0.2">
      <c r="A195" s="51">
        <v>5520</v>
      </c>
      <c r="B195" s="48" t="s">
        <v>263</v>
      </c>
      <c r="C195" s="277">
        <v>0</v>
      </c>
      <c r="D195" s="49">
        <v>0</v>
      </c>
      <c r="E195" s="170"/>
      <c r="F195" s="175"/>
    </row>
    <row r="196" spans="1:6" x14ac:dyDescent="0.2">
      <c r="A196" s="51">
        <v>5521</v>
      </c>
      <c r="B196" s="48" t="s">
        <v>262</v>
      </c>
      <c r="C196" s="277">
        <v>0</v>
      </c>
      <c r="D196" s="49">
        <v>0</v>
      </c>
      <c r="E196" s="170"/>
      <c r="F196" s="175"/>
    </row>
    <row r="197" spans="1:6" x14ac:dyDescent="0.2">
      <c r="A197" s="51">
        <v>5522</v>
      </c>
      <c r="B197" s="48" t="s">
        <v>261</v>
      </c>
      <c r="C197" s="277">
        <v>0</v>
      </c>
      <c r="D197" s="49">
        <v>0</v>
      </c>
      <c r="E197" s="170"/>
      <c r="F197" s="175"/>
    </row>
    <row r="198" spans="1:6" x14ac:dyDescent="0.2">
      <c r="A198" s="51">
        <v>5530</v>
      </c>
      <c r="B198" s="48" t="s">
        <v>260</v>
      </c>
      <c r="C198" s="277">
        <v>508533.17</v>
      </c>
      <c r="D198" s="170">
        <f>$C$198/$C$185</f>
        <v>0.1282018029261639</v>
      </c>
      <c r="E198" s="170"/>
      <c r="F198" s="175"/>
    </row>
    <row r="199" spans="1:6" x14ac:dyDescent="0.2">
      <c r="A199" s="51">
        <v>5531</v>
      </c>
      <c r="B199" s="48" t="s">
        <v>259</v>
      </c>
      <c r="C199" s="277">
        <v>0</v>
      </c>
      <c r="D199" s="49">
        <v>0</v>
      </c>
      <c r="E199" s="170"/>
      <c r="F199" s="175"/>
    </row>
    <row r="200" spans="1:6" x14ac:dyDescent="0.2">
      <c r="A200" s="51">
        <v>5532</v>
      </c>
      <c r="B200" s="48" t="s">
        <v>258</v>
      </c>
      <c r="C200" s="277">
        <v>0</v>
      </c>
      <c r="D200" s="49">
        <v>0</v>
      </c>
      <c r="E200" s="170"/>
      <c r="F200" s="175"/>
    </row>
    <row r="201" spans="1:6" x14ac:dyDescent="0.2">
      <c r="A201" s="51">
        <v>5533</v>
      </c>
      <c r="B201" s="48" t="s">
        <v>257</v>
      </c>
      <c r="C201" s="277">
        <v>0</v>
      </c>
      <c r="D201" s="49">
        <v>0</v>
      </c>
      <c r="E201" s="170"/>
      <c r="F201" s="175"/>
    </row>
    <row r="202" spans="1:6" x14ac:dyDescent="0.2">
      <c r="A202" s="51">
        <v>5534</v>
      </c>
      <c r="B202" s="48" t="s">
        <v>256</v>
      </c>
      <c r="C202" s="277">
        <v>0</v>
      </c>
      <c r="D202" s="49">
        <v>0</v>
      </c>
      <c r="E202" s="170"/>
      <c r="F202" s="175"/>
    </row>
    <row r="203" spans="1:6" x14ac:dyDescent="0.2">
      <c r="A203" s="51">
        <v>5535</v>
      </c>
      <c r="B203" s="48" t="s">
        <v>255</v>
      </c>
      <c r="C203" s="277">
        <v>508533.17</v>
      </c>
      <c r="D203" s="170">
        <f>$C$203/$C$198</f>
        <v>1</v>
      </c>
      <c r="E203" s="170"/>
      <c r="F203" s="175"/>
    </row>
    <row r="204" spans="1:6" x14ac:dyDescent="0.2">
      <c r="A204" s="51">
        <v>5540</v>
      </c>
      <c r="B204" s="48" t="s">
        <v>254</v>
      </c>
      <c r="C204" s="277">
        <v>0</v>
      </c>
      <c r="D204" s="49">
        <v>0</v>
      </c>
      <c r="E204" s="170"/>
      <c r="F204" s="175"/>
    </row>
    <row r="205" spans="1:6" x14ac:dyDescent="0.2">
      <c r="A205" s="51">
        <v>5541</v>
      </c>
      <c r="B205" s="48" t="s">
        <v>254</v>
      </c>
      <c r="C205" s="277">
        <v>0</v>
      </c>
      <c r="D205" s="49">
        <v>0</v>
      </c>
      <c r="E205" s="170"/>
      <c r="F205" s="175"/>
    </row>
    <row r="206" spans="1:6" x14ac:dyDescent="0.2">
      <c r="A206" s="51">
        <v>5550</v>
      </c>
      <c r="B206" s="48" t="s">
        <v>253</v>
      </c>
      <c r="C206" s="277">
        <v>0</v>
      </c>
      <c r="D206" s="49">
        <v>0</v>
      </c>
      <c r="E206" s="170"/>
      <c r="F206" s="175"/>
    </row>
    <row r="207" spans="1:6" x14ac:dyDescent="0.2">
      <c r="A207" s="51">
        <v>5551</v>
      </c>
      <c r="B207" s="48" t="s">
        <v>253</v>
      </c>
      <c r="C207" s="277">
        <v>0</v>
      </c>
      <c r="D207" s="49">
        <v>0</v>
      </c>
      <c r="E207" s="170"/>
      <c r="F207" s="175"/>
    </row>
    <row r="208" spans="1:6" x14ac:dyDescent="0.2">
      <c r="A208" s="51">
        <v>5590</v>
      </c>
      <c r="B208" s="48" t="s">
        <v>252</v>
      </c>
      <c r="C208" s="277">
        <v>0</v>
      </c>
      <c r="D208" s="49">
        <v>0</v>
      </c>
      <c r="E208" s="170"/>
      <c r="F208" s="175"/>
    </row>
    <row r="209" spans="1:6" x14ac:dyDescent="0.2">
      <c r="A209" s="51">
        <v>5591</v>
      </c>
      <c r="B209" s="48" t="s">
        <v>251</v>
      </c>
      <c r="C209" s="277">
        <v>0</v>
      </c>
      <c r="D209" s="49">
        <v>0</v>
      </c>
      <c r="E209" s="170"/>
      <c r="F209" s="175"/>
    </row>
    <row r="210" spans="1:6" x14ac:dyDescent="0.2">
      <c r="A210" s="51">
        <v>5592</v>
      </c>
      <c r="B210" s="48" t="s">
        <v>250</v>
      </c>
      <c r="C210" s="277">
        <v>0</v>
      </c>
      <c r="D210" s="49">
        <v>0</v>
      </c>
      <c r="E210" s="170"/>
      <c r="F210" s="175"/>
    </row>
    <row r="211" spans="1:6" x14ac:dyDescent="0.2">
      <c r="A211" s="51">
        <v>5593</v>
      </c>
      <c r="B211" s="48" t="s">
        <v>249</v>
      </c>
      <c r="C211" s="277">
        <v>0</v>
      </c>
      <c r="D211" s="49">
        <v>0</v>
      </c>
      <c r="E211" s="170"/>
      <c r="F211" s="175"/>
    </row>
    <row r="212" spans="1:6" x14ac:dyDescent="0.2">
      <c r="A212" s="51">
        <v>5594</v>
      </c>
      <c r="B212" s="48" t="s">
        <v>248</v>
      </c>
      <c r="C212" s="277">
        <v>0</v>
      </c>
      <c r="D212" s="49">
        <v>0</v>
      </c>
      <c r="E212" s="170"/>
      <c r="F212" s="175"/>
    </row>
    <row r="213" spans="1:6" x14ac:dyDescent="0.2">
      <c r="A213" s="51">
        <v>5595</v>
      </c>
      <c r="B213" s="48" t="s">
        <v>247</v>
      </c>
      <c r="C213" s="277">
        <v>0</v>
      </c>
      <c r="D213" s="49">
        <v>0</v>
      </c>
      <c r="E213" s="170"/>
      <c r="F213" s="175"/>
    </row>
    <row r="214" spans="1:6" x14ac:dyDescent="0.2">
      <c r="A214" s="51">
        <v>5596</v>
      </c>
      <c r="B214" s="48" t="s">
        <v>246</v>
      </c>
      <c r="C214" s="277">
        <v>0</v>
      </c>
      <c r="D214" s="49">
        <v>0</v>
      </c>
      <c r="E214" s="170"/>
      <c r="F214" s="175"/>
    </row>
    <row r="215" spans="1:6" x14ac:dyDescent="0.2">
      <c r="A215" s="51">
        <v>5597</v>
      </c>
      <c r="B215" s="48" t="s">
        <v>245</v>
      </c>
      <c r="C215" s="277">
        <v>0</v>
      </c>
      <c r="D215" s="49">
        <v>0</v>
      </c>
      <c r="E215" s="170"/>
      <c r="F215" s="175"/>
    </row>
    <row r="216" spans="1:6" x14ac:dyDescent="0.2">
      <c r="A216" s="51">
        <v>5598</v>
      </c>
      <c r="B216" s="48" t="s">
        <v>244</v>
      </c>
      <c r="C216" s="277">
        <v>0</v>
      </c>
      <c r="D216" s="49">
        <v>0</v>
      </c>
      <c r="E216" s="170"/>
      <c r="F216" s="175"/>
    </row>
    <row r="217" spans="1:6" x14ac:dyDescent="0.2">
      <c r="A217" s="51">
        <v>5599</v>
      </c>
      <c r="B217" s="48" t="s">
        <v>243</v>
      </c>
      <c r="C217" s="277">
        <v>0</v>
      </c>
      <c r="D217" s="49">
        <v>0</v>
      </c>
      <c r="E217" s="170"/>
      <c r="F217" s="175"/>
    </row>
    <row r="218" spans="1:6" x14ac:dyDescent="0.2">
      <c r="A218" s="172">
        <v>5600</v>
      </c>
      <c r="B218" s="173" t="s">
        <v>242</v>
      </c>
      <c r="C218" s="278">
        <v>0</v>
      </c>
      <c r="D218" s="174">
        <v>0</v>
      </c>
      <c r="E218" s="171"/>
      <c r="F218" s="175"/>
    </row>
    <row r="219" spans="1:6" x14ac:dyDescent="0.2">
      <c r="A219" s="51">
        <v>5610</v>
      </c>
      <c r="B219" s="48" t="s">
        <v>241</v>
      </c>
      <c r="C219" s="277">
        <v>0</v>
      </c>
      <c r="D219" s="49">
        <v>0</v>
      </c>
      <c r="E219" s="170"/>
      <c r="F219" s="175"/>
    </row>
    <row r="220" spans="1:6" x14ac:dyDescent="0.2">
      <c r="A220" s="51">
        <v>5611</v>
      </c>
      <c r="B220" s="48" t="s">
        <v>240</v>
      </c>
      <c r="C220" s="277">
        <v>0</v>
      </c>
      <c r="D220" s="49">
        <v>0</v>
      </c>
      <c r="E220" s="170"/>
      <c r="F220" s="175"/>
    </row>
    <row r="222" spans="1:6" x14ac:dyDescent="0.2">
      <c r="B222" s="41" t="s">
        <v>239</v>
      </c>
    </row>
  </sheetData>
  <sheetProtection formatCells="0" formatColumns="0" formatRows="0" insertColumns="0" insertRows="0" insertHyperlinks="0" deleteColumns="0" deleteRows="0" sort="0" autoFilter="0" pivotTables="0"/>
  <autoFilter ref="A97:F220"/>
  <mergeCells count="3">
    <mergeCell ref="A1:C1"/>
    <mergeCell ref="A2:C2"/>
    <mergeCell ref="A3:C3"/>
  </mergeCells>
  <pageMargins left="0.70866141732283472" right="0.70866141732283472" top="0.47" bottom="1.07" header="0.38" footer="0.17"/>
  <pageSetup scale="88" fitToHeight="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0"/>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63.42578125" style="60" bestFit="1" customWidth="1"/>
    <col min="3" max="3" width="15.28515625" style="60" bestFit="1" customWidth="1"/>
    <col min="4" max="4" width="11.140625" style="60" bestFit="1" customWidth="1"/>
    <col min="5" max="5" width="19.140625" style="60" customWidth="1"/>
    <col min="6" max="6" width="9.140625" style="60"/>
    <col min="7" max="7" width="22.140625" style="60" bestFit="1" customWidth="1"/>
    <col min="8" max="16384" width="9.140625" style="60"/>
  </cols>
  <sheetData>
    <row r="1" spans="1:5" s="66" customFormat="1" ht="18.95" customHeight="1" x14ac:dyDescent="0.25">
      <c r="A1" s="358" t="s">
        <v>646</v>
      </c>
      <c r="B1" s="358"/>
      <c r="C1" s="358"/>
      <c r="D1" s="58" t="s">
        <v>97</v>
      </c>
      <c r="E1" s="59">
        <v>2021</v>
      </c>
    </row>
    <row r="2" spans="1:5" s="66" customFormat="1" ht="18.95" customHeight="1" x14ac:dyDescent="0.25">
      <c r="A2" s="358" t="s">
        <v>458</v>
      </c>
      <c r="B2" s="358"/>
      <c r="C2" s="358"/>
      <c r="D2" s="58" t="s">
        <v>99</v>
      </c>
      <c r="E2" s="59" t="s">
        <v>603</v>
      </c>
    </row>
    <row r="3" spans="1:5" s="66" customFormat="1" ht="18.95" customHeight="1" x14ac:dyDescent="0.25">
      <c r="A3" s="358" t="s">
        <v>647</v>
      </c>
      <c r="B3" s="358"/>
      <c r="C3" s="358"/>
      <c r="D3" s="58" t="s">
        <v>100</v>
      </c>
      <c r="E3" s="59">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x14ac:dyDescent="0.2">
      <c r="A8" s="64">
        <v>1111</v>
      </c>
      <c r="B8" s="60" t="s">
        <v>461</v>
      </c>
      <c r="C8" s="234">
        <v>25756</v>
      </c>
      <c r="D8" s="234">
        <v>25756</v>
      </c>
    </row>
    <row r="9" spans="1:5" x14ac:dyDescent="0.2">
      <c r="A9" s="64">
        <v>1112</v>
      </c>
      <c r="B9" s="60" t="s">
        <v>462</v>
      </c>
      <c r="C9" s="234">
        <v>612474.84</v>
      </c>
      <c r="D9" s="234">
        <v>612474.84</v>
      </c>
    </row>
    <row r="10" spans="1:5" x14ac:dyDescent="0.2">
      <c r="A10" s="64">
        <v>1113</v>
      </c>
      <c r="B10" s="60" t="s">
        <v>463</v>
      </c>
      <c r="C10" s="234">
        <v>0</v>
      </c>
      <c r="D10" s="234">
        <v>0</v>
      </c>
    </row>
    <row r="11" spans="1:5" x14ac:dyDescent="0.2">
      <c r="A11" s="64">
        <v>1114</v>
      </c>
      <c r="B11" s="60" t="s">
        <v>107</v>
      </c>
      <c r="C11" s="234">
        <v>-252878.67</v>
      </c>
      <c r="D11" s="234">
        <v>-252878.67</v>
      </c>
    </row>
    <row r="12" spans="1:5" x14ac:dyDescent="0.2">
      <c r="A12" s="64">
        <v>1115</v>
      </c>
      <c r="B12" s="60" t="s">
        <v>108</v>
      </c>
      <c r="C12" s="234">
        <v>0</v>
      </c>
      <c r="D12" s="234">
        <v>0</v>
      </c>
    </row>
    <row r="13" spans="1:5" x14ac:dyDescent="0.2">
      <c r="A13" s="64">
        <v>1116</v>
      </c>
      <c r="B13" s="60" t="s">
        <v>464</v>
      </c>
      <c r="C13" s="234">
        <v>0</v>
      </c>
      <c r="D13" s="234">
        <v>0</v>
      </c>
    </row>
    <row r="14" spans="1:5" x14ac:dyDescent="0.2">
      <c r="A14" s="64">
        <v>1119</v>
      </c>
      <c r="B14" s="60" t="s">
        <v>465</v>
      </c>
      <c r="C14" s="234">
        <v>0</v>
      </c>
      <c r="D14" s="234">
        <v>0</v>
      </c>
    </row>
    <row r="15" spans="1:5" x14ac:dyDescent="0.2">
      <c r="A15" s="68">
        <v>1110</v>
      </c>
      <c r="B15" s="69" t="s">
        <v>466</v>
      </c>
      <c r="C15" s="233">
        <v>0</v>
      </c>
      <c r="D15" s="233">
        <v>0</v>
      </c>
    </row>
    <row r="16" spans="1:5" x14ac:dyDescent="0.2">
      <c r="C16" s="234">
        <v>385352.17</v>
      </c>
      <c r="D16" s="234">
        <v>385352.17</v>
      </c>
    </row>
    <row r="18" spans="1:4" x14ac:dyDescent="0.2">
      <c r="A18" s="62" t="s">
        <v>467</v>
      </c>
      <c r="B18" s="62"/>
      <c r="C18" s="62"/>
      <c r="D18" s="62"/>
    </row>
    <row r="19" spans="1:4" x14ac:dyDescent="0.2">
      <c r="A19" s="63" t="s">
        <v>103</v>
      </c>
      <c r="B19" s="63" t="s">
        <v>460</v>
      </c>
      <c r="C19" s="67" t="s">
        <v>611</v>
      </c>
      <c r="D19" s="67" t="s">
        <v>469</v>
      </c>
    </row>
    <row r="20" spans="1:4" x14ac:dyDescent="0.2">
      <c r="A20" s="68">
        <v>1230</v>
      </c>
      <c r="B20" s="70" t="s">
        <v>156</v>
      </c>
      <c r="C20" s="233">
        <v>0</v>
      </c>
      <c r="D20" s="233">
        <v>0</v>
      </c>
    </row>
    <row r="21" spans="1:4" x14ac:dyDescent="0.2">
      <c r="A21" s="64">
        <v>1231</v>
      </c>
      <c r="B21" s="60" t="s">
        <v>157</v>
      </c>
      <c r="C21" s="234">
        <v>0</v>
      </c>
      <c r="D21" s="234">
        <v>0</v>
      </c>
    </row>
    <row r="22" spans="1:4" x14ac:dyDescent="0.2">
      <c r="A22" s="64">
        <v>1232</v>
      </c>
      <c r="B22" s="60" t="s">
        <v>158</v>
      </c>
      <c r="C22" s="234">
        <v>0</v>
      </c>
      <c r="D22" s="234">
        <v>0</v>
      </c>
    </row>
    <row r="23" spans="1:4" x14ac:dyDescent="0.2">
      <c r="A23" s="64">
        <v>1233</v>
      </c>
      <c r="B23" s="60" t="s">
        <v>159</v>
      </c>
      <c r="C23" s="234">
        <v>0</v>
      </c>
      <c r="D23" s="234">
        <v>0</v>
      </c>
    </row>
    <row r="24" spans="1:4" x14ac:dyDescent="0.2">
      <c r="A24" s="64">
        <v>1234</v>
      </c>
      <c r="B24" s="60" t="s">
        <v>160</v>
      </c>
      <c r="C24" s="234">
        <v>0</v>
      </c>
      <c r="D24" s="234">
        <v>0</v>
      </c>
    </row>
    <row r="25" spans="1:4" x14ac:dyDescent="0.2">
      <c r="A25" s="64">
        <v>1235</v>
      </c>
      <c r="B25" s="60" t="s">
        <v>161</v>
      </c>
      <c r="C25" s="234">
        <v>0</v>
      </c>
      <c r="D25" s="234">
        <v>0</v>
      </c>
    </row>
    <row r="26" spans="1:4" x14ac:dyDescent="0.2">
      <c r="A26" s="64">
        <v>1236</v>
      </c>
      <c r="B26" s="60" t="s">
        <v>162</v>
      </c>
      <c r="C26" s="234">
        <v>0</v>
      </c>
      <c r="D26" s="234">
        <v>0</v>
      </c>
    </row>
    <row r="27" spans="1:4" x14ac:dyDescent="0.2">
      <c r="A27" s="64">
        <v>1239</v>
      </c>
      <c r="B27" s="60" t="s">
        <v>163</v>
      </c>
      <c r="C27" s="234">
        <v>0</v>
      </c>
      <c r="D27" s="234">
        <v>0</v>
      </c>
    </row>
    <row r="28" spans="1:4" x14ac:dyDescent="0.2">
      <c r="A28" s="68">
        <v>1240</v>
      </c>
      <c r="B28" s="70" t="s">
        <v>164</v>
      </c>
      <c r="C28" s="233">
        <v>3190989.97</v>
      </c>
      <c r="D28" s="233">
        <v>0</v>
      </c>
    </row>
    <row r="29" spans="1:4" x14ac:dyDescent="0.2">
      <c r="A29" s="64">
        <v>1241</v>
      </c>
      <c r="B29" s="60" t="s">
        <v>165</v>
      </c>
      <c r="C29" s="234">
        <v>1334756.25</v>
      </c>
      <c r="D29" s="234">
        <v>0</v>
      </c>
    </row>
    <row r="30" spans="1:4" x14ac:dyDescent="0.2">
      <c r="A30" s="64">
        <v>1242</v>
      </c>
      <c r="B30" s="60" t="s">
        <v>166</v>
      </c>
      <c r="C30" s="234">
        <v>0</v>
      </c>
      <c r="D30" s="234">
        <v>0</v>
      </c>
    </row>
    <row r="31" spans="1:4" x14ac:dyDescent="0.2">
      <c r="A31" s="64">
        <v>1243</v>
      </c>
      <c r="B31" s="60" t="s">
        <v>167</v>
      </c>
      <c r="C31" s="234">
        <v>0</v>
      </c>
      <c r="D31" s="234">
        <v>0</v>
      </c>
    </row>
    <row r="32" spans="1:4" x14ac:dyDescent="0.2">
      <c r="A32" s="64">
        <v>1244</v>
      </c>
      <c r="B32" s="60" t="s">
        <v>168</v>
      </c>
      <c r="C32" s="234">
        <v>1454653.98</v>
      </c>
      <c r="D32" s="234">
        <v>0</v>
      </c>
    </row>
    <row r="33" spans="1:4" x14ac:dyDescent="0.2">
      <c r="A33" s="64">
        <v>1245</v>
      </c>
      <c r="B33" s="60" t="s">
        <v>169</v>
      </c>
      <c r="C33" s="234">
        <v>0</v>
      </c>
      <c r="D33" s="234">
        <v>0</v>
      </c>
    </row>
    <row r="34" spans="1:4" x14ac:dyDescent="0.2">
      <c r="A34" s="64">
        <v>1246</v>
      </c>
      <c r="B34" s="60" t="s">
        <v>170</v>
      </c>
      <c r="C34" s="234">
        <v>401579.74</v>
      </c>
      <c r="D34" s="234">
        <v>0</v>
      </c>
    </row>
    <row r="35" spans="1:4" x14ac:dyDescent="0.2">
      <c r="A35" s="64">
        <v>1247</v>
      </c>
      <c r="B35" s="60" t="s">
        <v>171</v>
      </c>
      <c r="C35" s="234">
        <v>0</v>
      </c>
      <c r="D35" s="234">
        <v>0</v>
      </c>
    </row>
    <row r="36" spans="1:4" x14ac:dyDescent="0.2">
      <c r="A36" s="64">
        <v>1248</v>
      </c>
      <c r="B36" s="60" t="s">
        <v>172</v>
      </c>
      <c r="C36" s="234">
        <v>0</v>
      </c>
      <c r="D36" s="234">
        <v>0</v>
      </c>
    </row>
    <row r="37" spans="1:4" x14ac:dyDescent="0.2">
      <c r="A37" s="68">
        <v>1250</v>
      </c>
      <c r="B37" s="70" t="s">
        <v>176</v>
      </c>
      <c r="C37" s="233">
        <v>0</v>
      </c>
      <c r="D37" s="233">
        <v>0</v>
      </c>
    </row>
    <row r="38" spans="1:4" x14ac:dyDescent="0.2">
      <c r="A38" s="64">
        <v>1251</v>
      </c>
      <c r="B38" s="60" t="s">
        <v>177</v>
      </c>
      <c r="C38" s="234">
        <v>0</v>
      </c>
      <c r="D38" s="234">
        <v>0</v>
      </c>
    </row>
    <row r="39" spans="1:4" x14ac:dyDescent="0.2">
      <c r="A39" s="64">
        <v>1252</v>
      </c>
      <c r="B39" s="60" t="s">
        <v>178</v>
      </c>
      <c r="C39" s="234">
        <v>0</v>
      </c>
      <c r="D39" s="234">
        <v>0</v>
      </c>
    </row>
    <row r="40" spans="1:4" x14ac:dyDescent="0.2">
      <c r="A40" s="64">
        <v>1253</v>
      </c>
      <c r="B40" s="60" t="s">
        <v>179</v>
      </c>
      <c r="C40" s="234">
        <v>0</v>
      </c>
      <c r="D40" s="234">
        <v>0</v>
      </c>
    </row>
    <row r="41" spans="1:4" x14ac:dyDescent="0.2">
      <c r="A41" s="64">
        <v>1254</v>
      </c>
      <c r="B41" s="60" t="s">
        <v>180</v>
      </c>
      <c r="C41" s="234">
        <v>0</v>
      </c>
      <c r="D41" s="234">
        <v>0</v>
      </c>
    </row>
    <row r="42" spans="1:4" x14ac:dyDescent="0.2">
      <c r="A42" s="64">
        <v>1259</v>
      </c>
      <c r="B42" s="60" t="s">
        <v>181</v>
      </c>
      <c r="C42" s="234">
        <v>0</v>
      </c>
      <c r="D42" s="234">
        <v>0</v>
      </c>
    </row>
    <row r="43" spans="1:4" x14ac:dyDescent="0.2">
      <c r="A43" s="64"/>
      <c r="B43" s="69" t="s">
        <v>470</v>
      </c>
      <c r="C43" s="233">
        <f>C20+C28+C37</f>
        <v>3190989.97</v>
      </c>
      <c r="D43" s="233">
        <f>D20+D28+D37</f>
        <v>0</v>
      </c>
    </row>
    <row r="45" spans="1:4" x14ac:dyDescent="0.2">
      <c r="A45" s="62" t="s">
        <v>471</v>
      </c>
      <c r="B45" s="62"/>
      <c r="C45" s="62"/>
      <c r="D45" s="62"/>
    </row>
    <row r="46" spans="1:4" x14ac:dyDescent="0.2">
      <c r="A46" s="63" t="s">
        <v>103</v>
      </c>
      <c r="B46" s="63" t="s">
        <v>460</v>
      </c>
      <c r="C46" s="67">
        <v>2021</v>
      </c>
      <c r="D46" s="67">
        <v>2020</v>
      </c>
    </row>
    <row r="47" spans="1:4" x14ac:dyDescent="0.2">
      <c r="A47" s="68">
        <v>3210</v>
      </c>
      <c r="B47" s="70" t="s">
        <v>472</v>
      </c>
      <c r="C47" s="233">
        <v>0</v>
      </c>
      <c r="D47" s="233">
        <v>0</v>
      </c>
    </row>
    <row r="48" spans="1:4" x14ac:dyDescent="0.2">
      <c r="A48" s="64"/>
      <c r="B48" s="69" t="s">
        <v>473</v>
      </c>
      <c r="C48" s="233">
        <v>0</v>
      </c>
      <c r="D48" s="233">
        <v>0</v>
      </c>
    </row>
    <row r="49" spans="1:4" x14ac:dyDescent="0.2">
      <c r="A49" s="68">
        <v>5400</v>
      </c>
      <c r="B49" s="70" t="s">
        <v>287</v>
      </c>
      <c r="C49" s="233">
        <v>0</v>
      </c>
      <c r="D49" s="233">
        <v>0</v>
      </c>
    </row>
    <row r="50" spans="1:4" x14ac:dyDescent="0.2">
      <c r="A50" s="64">
        <v>5410</v>
      </c>
      <c r="B50" s="60" t="s">
        <v>474</v>
      </c>
      <c r="C50" s="234">
        <v>0</v>
      </c>
      <c r="D50" s="234">
        <v>0</v>
      </c>
    </row>
    <row r="51" spans="1:4" x14ac:dyDescent="0.2">
      <c r="A51" s="64">
        <v>5411</v>
      </c>
      <c r="B51" s="60" t="s">
        <v>285</v>
      </c>
      <c r="C51" s="234">
        <v>0</v>
      </c>
      <c r="D51" s="234">
        <v>0</v>
      </c>
    </row>
    <row r="52" spans="1:4" x14ac:dyDescent="0.2">
      <c r="A52" s="64">
        <v>5420</v>
      </c>
      <c r="B52" s="60" t="s">
        <v>475</v>
      </c>
      <c r="C52" s="234">
        <v>0</v>
      </c>
      <c r="D52" s="234">
        <v>0</v>
      </c>
    </row>
    <row r="53" spans="1:4" x14ac:dyDescent="0.2">
      <c r="A53" s="64">
        <v>5421</v>
      </c>
      <c r="B53" s="60" t="s">
        <v>282</v>
      </c>
      <c r="C53" s="234">
        <v>0</v>
      </c>
      <c r="D53" s="234">
        <v>0</v>
      </c>
    </row>
    <row r="54" spans="1:4" x14ac:dyDescent="0.2">
      <c r="A54" s="64">
        <v>5430</v>
      </c>
      <c r="B54" s="60" t="s">
        <v>476</v>
      </c>
      <c r="C54" s="234">
        <v>0</v>
      </c>
      <c r="D54" s="234">
        <v>0</v>
      </c>
    </row>
    <row r="55" spans="1:4" x14ac:dyDescent="0.2">
      <c r="A55" s="64">
        <v>5431</v>
      </c>
      <c r="B55" s="60" t="s">
        <v>279</v>
      </c>
      <c r="C55" s="234">
        <v>0</v>
      </c>
      <c r="D55" s="234">
        <v>0</v>
      </c>
    </row>
    <row r="56" spans="1:4" x14ac:dyDescent="0.2">
      <c r="A56" s="64">
        <v>5440</v>
      </c>
      <c r="B56" s="60" t="s">
        <v>477</v>
      </c>
      <c r="C56" s="234">
        <v>0</v>
      </c>
      <c r="D56" s="234">
        <v>0</v>
      </c>
    </row>
    <row r="57" spans="1:4" x14ac:dyDescent="0.2">
      <c r="A57" s="64">
        <v>5441</v>
      </c>
      <c r="B57" s="60" t="s">
        <v>477</v>
      </c>
      <c r="C57" s="234">
        <v>0</v>
      </c>
      <c r="D57" s="234">
        <v>0</v>
      </c>
    </row>
    <row r="58" spans="1:4" x14ac:dyDescent="0.2">
      <c r="A58" s="64">
        <v>5450</v>
      </c>
      <c r="B58" s="60" t="s">
        <v>478</v>
      </c>
      <c r="C58" s="234">
        <v>0</v>
      </c>
      <c r="D58" s="234">
        <v>0</v>
      </c>
    </row>
    <row r="59" spans="1:4" x14ac:dyDescent="0.2">
      <c r="A59" s="64">
        <v>5451</v>
      </c>
      <c r="B59" s="60" t="s">
        <v>275</v>
      </c>
      <c r="C59" s="234">
        <v>0</v>
      </c>
      <c r="D59" s="234">
        <v>0</v>
      </c>
    </row>
    <row r="60" spans="1:4" x14ac:dyDescent="0.2">
      <c r="A60" s="64">
        <v>5452</v>
      </c>
      <c r="B60" s="60" t="s">
        <v>274</v>
      </c>
      <c r="C60" s="234">
        <v>0</v>
      </c>
      <c r="D60" s="234">
        <v>0</v>
      </c>
    </row>
    <row r="61" spans="1:4" x14ac:dyDescent="0.2">
      <c r="A61" s="68">
        <v>5500</v>
      </c>
      <c r="B61" s="70" t="s">
        <v>273</v>
      </c>
      <c r="C61" s="233">
        <v>0</v>
      </c>
      <c r="D61" s="233">
        <v>0</v>
      </c>
    </row>
    <row r="62" spans="1:4" x14ac:dyDescent="0.2">
      <c r="A62" s="64">
        <v>5510</v>
      </c>
      <c r="B62" s="60" t="s">
        <v>272</v>
      </c>
      <c r="C62" s="234">
        <v>0</v>
      </c>
      <c r="D62" s="234">
        <v>0</v>
      </c>
    </row>
    <row r="63" spans="1:4" x14ac:dyDescent="0.2">
      <c r="A63" s="64">
        <v>5511</v>
      </c>
      <c r="B63" s="60" t="s">
        <v>271</v>
      </c>
      <c r="C63" s="234">
        <v>0</v>
      </c>
      <c r="D63" s="234">
        <v>0</v>
      </c>
    </row>
    <row r="64" spans="1:4" x14ac:dyDescent="0.2">
      <c r="A64" s="64">
        <v>5512</v>
      </c>
      <c r="B64" s="60" t="s">
        <v>270</v>
      </c>
      <c r="C64" s="234">
        <v>0</v>
      </c>
      <c r="D64" s="234">
        <v>0</v>
      </c>
    </row>
    <row r="65" spans="1:4" x14ac:dyDescent="0.2">
      <c r="A65" s="64">
        <v>5513</v>
      </c>
      <c r="B65" s="60" t="s">
        <v>269</v>
      </c>
      <c r="C65" s="234">
        <v>0</v>
      </c>
      <c r="D65" s="234">
        <v>0</v>
      </c>
    </row>
    <row r="66" spans="1:4" x14ac:dyDescent="0.2">
      <c r="A66" s="64">
        <v>5514</v>
      </c>
      <c r="B66" s="60" t="s">
        <v>268</v>
      </c>
      <c r="C66" s="234">
        <v>0</v>
      </c>
      <c r="D66" s="234">
        <v>0</v>
      </c>
    </row>
    <row r="67" spans="1:4" x14ac:dyDescent="0.2">
      <c r="A67" s="64">
        <v>5515</v>
      </c>
      <c r="B67" s="60" t="s">
        <v>267</v>
      </c>
      <c r="C67" s="234">
        <v>0</v>
      </c>
      <c r="D67" s="234">
        <v>0</v>
      </c>
    </row>
    <row r="68" spans="1:4" x14ac:dyDescent="0.2">
      <c r="A68" s="64">
        <v>5516</v>
      </c>
      <c r="B68" s="60" t="s">
        <v>266</v>
      </c>
      <c r="C68" s="234">
        <v>0</v>
      </c>
      <c r="D68" s="234">
        <v>0</v>
      </c>
    </row>
    <row r="69" spans="1:4" x14ac:dyDescent="0.2">
      <c r="A69" s="64">
        <v>5517</v>
      </c>
      <c r="B69" s="60" t="s">
        <v>265</v>
      </c>
      <c r="C69" s="234">
        <v>0</v>
      </c>
      <c r="D69" s="234">
        <v>0</v>
      </c>
    </row>
    <row r="70" spans="1:4" x14ac:dyDescent="0.2">
      <c r="A70" s="64">
        <v>5518</v>
      </c>
      <c r="B70" s="60" t="s">
        <v>264</v>
      </c>
      <c r="C70" s="234">
        <v>0</v>
      </c>
      <c r="D70" s="234">
        <v>0</v>
      </c>
    </row>
    <row r="71" spans="1:4" x14ac:dyDescent="0.2">
      <c r="A71" s="64">
        <v>5520</v>
      </c>
      <c r="B71" s="60" t="s">
        <v>263</v>
      </c>
      <c r="C71" s="234">
        <v>0</v>
      </c>
      <c r="D71" s="234">
        <v>0</v>
      </c>
    </row>
    <row r="72" spans="1:4" x14ac:dyDescent="0.2">
      <c r="A72" s="64">
        <v>5521</v>
      </c>
      <c r="B72" s="60" t="s">
        <v>262</v>
      </c>
      <c r="C72" s="234">
        <v>0</v>
      </c>
      <c r="D72" s="234">
        <v>0</v>
      </c>
    </row>
    <row r="73" spans="1:4" x14ac:dyDescent="0.2">
      <c r="A73" s="64">
        <v>5522</v>
      </c>
      <c r="B73" s="60" t="s">
        <v>261</v>
      </c>
      <c r="C73" s="234">
        <v>0</v>
      </c>
      <c r="D73" s="234">
        <v>0</v>
      </c>
    </row>
    <row r="74" spans="1:4" x14ac:dyDescent="0.2">
      <c r="A74" s="64">
        <v>5530</v>
      </c>
      <c r="B74" s="60" t="s">
        <v>260</v>
      </c>
      <c r="C74" s="234">
        <v>0</v>
      </c>
      <c r="D74" s="234">
        <v>0</v>
      </c>
    </row>
    <row r="75" spans="1:4" x14ac:dyDescent="0.2">
      <c r="A75" s="64">
        <v>5531</v>
      </c>
      <c r="B75" s="60" t="s">
        <v>259</v>
      </c>
      <c r="C75" s="234">
        <v>0</v>
      </c>
      <c r="D75" s="234">
        <v>0</v>
      </c>
    </row>
    <row r="76" spans="1:4" x14ac:dyDescent="0.2">
      <c r="A76" s="64">
        <v>5532</v>
      </c>
      <c r="B76" s="60" t="s">
        <v>258</v>
      </c>
      <c r="C76" s="234">
        <v>0</v>
      </c>
      <c r="D76" s="234">
        <v>0</v>
      </c>
    </row>
    <row r="77" spans="1:4" x14ac:dyDescent="0.2">
      <c r="A77" s="64">
        <v>5533</v>
      </c>
      <c r="B77" s="60" t="s">
        <v>257</v>
      </c>
      <c r="C77" s="234">
        <v>0</v>
      </c>
      <c r="D77" s="234">
        <v>0</v>
      </c>
    </row>
    <row r="78" spans="1:4" x14ac:dyDescent="0.2">
      <c r="A78" s="64">
        <v>5534</v>
      </c>
      <c r="B78" s="60" t="s">
        <v>256</v>
      </c>
      <c r="C78" s="234">
        <v>0</v>
      </c>
      <c r="D78" s="234">
        <v>0</v>
      </c>
    </row>
    <row r="79" spans="1:4" x14ac:dyDescent="0.2">
      <c r="A79" s="64">
        <v>5535</v>
      </c>
      <c r="B79" s="60" t="s">
        <v>255</v>
      </c>
      <c r="C79" s="234">
        <v>0</v>
      </c>
      <c r="D79" s="234">
        <v>0</v>
      </c>
    </row>
    <row r="80" spans="1:4" x14ac:dyDescent="0.2">
      <c r="A80" s="64">
        <v>5540</v>
      </c>
      <c r="B80" s="60" t="s">
        <v>254</v>
      </c>
      <c r="C80" s="234">
        <v>0</v>
      </c>
      <c r="D80" s="234">
        <v>0</v>
      </c>
    </row>
    <row r="81" spans="1:4" x14ac:dyDescent="0.2">
      <c r="A81" s="64">
        <v>5541</v>
      </c>
      <c r="B81" s="60" t="s">
        <v>254</v>
      </c>
      <c r="C81" s="234">
        <v>0</v>
      </c>
      <c r="D81" s="234">
        <v>0</v>
      </c>
    </row>
    <row r="82" spans="1:4" x14ac:dyDescent="0.2">
      <c r="A82" s="64">
        <v>5550</v>
      </c>
      <c r="B82" s="60" t="s">
        <v>253</v>
      </c>
      <c r="C82" s="234">
        <v>0</v>
      </c>
      <c r="D82" s="234">
        <v>0</v>
      </c>
    </row>
    <row r="83" spans="1:4" x14ac:dyDescent="0.2">
      <c r="A83" s="64">
        <v>5551</v>
      </c>
      <c r="B83" s="60" t="s">
        <v>253</v>
      </c>
      <c r="C83" s="234">
        <v>0</v>
      </c>
      <c r="D83" s="234">
        <v>0</v>
      </c>
    </row>
    <row r="84" spans="1:4" x14ac:dyDescent="0.2">
      <c r="A84" s="64">
        <v>5590</v>
      </c>
      <c r="B84" s="60" t="s">
        <v>252</v>
      </c>
      <c r="C84" s="234">
        <v>0</v>
      </c>
      <c r="D84" s="234">
        <v>0</v>
      </c>
    </row>
    <row r="85" spans="1:4" x14ac:dyDescent="0.2">
      <c r="A85" s="64">
        <v>5591</v>
      </c>
      <c r="B85" s="60" t="s">
        <v>251</v>
      </c>
      <c r="C85" s="234">
        <v>0</v>
      </c>
      <c r="D85" s="234">
        <v>0</v>
      </c>
    </row>
    <row r="86" spans="1:4" x14ac:dyDescent="0.2">
      <c r="A86" s="64">
        <v>5592</v>
      </c>
      <c r="B86" s="60" t="s">
        <v>250</v>
      </c>
      <c r="C86" s="234">
        <v>0</v>
      </c>
      <c r="D86" s="234">
        <v>0</v>
      </c>
    </row>
    <row r="87" spans="1:4" x14ac:dyDescent="0.2">
      <c r="A87" s="64">
        <v>5593</v>
      </c>
      <c r="B87" s="60" t="s">
        <v>249</v>
      </c>
      <c r="C87" s="234">
        <v>0</v>
      </c>
      <c r="D87" s="234">
        <v>0</v>
      </c>
    </row>
    <row r="88" spans="1:4" x14ac:dyDescent="0.2">
      <c r="A88" s="64">
        <v>5594</v>
      </c>
      <c r="B88" s="60" t="s">
        <v>479</v>
      </c>
      <c r="C88" s="234">
        <v>0</v>
      </c>
      <c r="D88" s="234">
        <v>0</v>
      </c>
    </row>
    <row r="89" spans="1:4" x14ac:dyDescent="0.2">
      <c r="A89" s="64">
        <v>5595</v>
      </c>
      <c r="B89" s="60" t="s">
        <v>247</v>
      </c>
      <c r="C89" s="234">
        <v>0</v>
      </c>
      <c r="D89" s="234">
        <v>0</v>
      </c>
    </row>
    <row r="90" spans="1:4" x14ac:dyDescent="0.2">
      <c r="A90" s="64">
        <v>5596</v>
      </c>
      <c r="B90" s="60" t="s">
        <v>246</v>
      </c>
      <c r="C90" s="234">
        <v>0</v>
      </c>
      <c r="D90" s="234">
        <v>0</v>
      </c>
    </row>
    <row r="91" spans="1:4" x14ac:dyDescent="0.2">
      <c r="A91" s="64">
        <v>5597</v>
      </c>
      <c r="B91" s="60" t="s">
        <v>245</v>
      </c>
      <c r="C91" s="234">
        <v>0</v>
      </c>
      <c r="D91" s="234">
        <v>0</v>
      </c>
    </row>
    <row r="92" spans="1:4" x14ac:dyDescent="0.2">
      <c r="A92" s="64">
        <v>5599</v>
      </c>
      <c r="B92" s="60" t="s">
        <v>243</v>
      </c>
      <c r="C92" s="234">
        <v>0</v>
      </c>
      <c r="D92" s="234">
        <v>0</v>
      </c>
    </row>
    <row r="93" spans="1:4" x14ac:dyDescent="0.2">
      <c r="A93" s="68">
        <v>5600</v>
      </c>
      <c r="B93" s="70" t="s">
        <v>242</v>
      </c>
      <c r="C93" s="233">
        <v>0</v>
      </c>
      <c r="D93" s="233">
        <v>0</v>
      </c>
    </row>
    <row r="94" spans="1:4" x14ac:dyDescent="0.2">
      <c r="A94" s="64">
        <v>5610</v>
      </c>
      <c r="B94" s="60" t="s">
        <v>241</v>
      </c>
      <c r="C94" s="234">
        <v>0</v>
      </c>
      <c r="D94" s="234">
        <v>0</v>
      </c>
    </row>
    <row r="95" spans="1:4" x14ac:dyDescent="0.2">
      <c r="A95" s="64">
        <v>5611</v>
      </c>
      <c r="B95" s="60" t="s">
        <v>240</v>
      </c>
      <c r="C95" s="234">
        <v>0</v>
      </c>
      <c r="D95" s="234">
        <v>0</v>
      </c>
    </row>
    <row r="96" spans="1:4" x14ac:dyDescent="0.2">
      <c r="A96" s="68">
        <v>2110</v>
      </c>
      <c r="B96" s="73" t="s">
        <v>480</v>
      </c>
      <c r="C96" s="233">
        <v>0</v>
      </c>
      <c r="D96" s="233">
        <v>0</v>
      </c>
    </row>
    <row r="97" spans="1:4" x14ac:dyDescent="0.2">
      <c r="A97" s="64">
        <v>2111</v>
      </c>
      <c r="B97" s="60" t="s">
        <v>481</v>
      </c>
      <c r="C97" s="234">
        <v>0</v>
      </c>
      <c r="D97" s="234">
        <v>0</v>
      </c>
    </row>
    <row r="98" spans="1:4" x14ac:dyDescent="0.2">
      <c r="A98" s="64">
        <v>2112</v>
      </c>
      <c r="B98" s="60" t="s">
        <v>482</v>
      </c>
      <c r="C98" s="234">
        <v>0</v>
      </c>
      <c r="D98" s="234">
        <v>0</v>
      </c>
    </row>
    <row r="99" spans="1:4" x14ac:dyDescent="0.2">
      <c r="A99" s="64">
        <v>2112</v>
      </c>
      <c r="B99" s="60" t="s">
        <v>483</v>
      </c>
      <c r="C99" s="234">
        <v>0</v>
      </c>
      <c r="D99" s="234">
        <v>0</v>
      </c>
    </row>
    <row r="100" spans="1:4" x14ac:dyDescent="0.2">
      <c r="A100" s="64">
        <v>2115</v>
      </c>
      <c r="B100" s="60" t="s">
        <v>484</v>
      </c>
      <c r="C100" s="234">
        <v>0</v>
      </c>
      <c r="D100" s="234">
        <v>0</v>
      </c>
    </row>
    <row r="101" spans="1:4" x14ac:dyDescent="0.2">
      <c r="A101" s="64">
        <v>2114</v>
      </c>
      <c r="B101" s="60" t="s">
        <v>485</v>
      </c>
      <c r="C101" s="234">
        <v>0</v>
      </c>
      <c r="D101" s="234">
        <v>0</v>
      </c>
    </row>
    <row r="102" spans="1:4" x14ac:dyDescent="0.2">
      <c r="A102" s="64"/>
      <c r="B102" s="69" t="s">
        <v>486</v>
      </c>
      <c r="C102" s="233">
        <v>0</v>
      </c>
      <c r="D102" s="233">
        <v>0</v>
      </c>
    </row>
    <row r="103" spans="1:4" x14ac:dyDescent="0.2">
      <c r="A103" s="68">
        <v>1120</v>
      </c>
      <c r="B103" s="73" t="s">
        <v>487</v>
      </c>
      <c r="C103" s="233">
        <v>0</v>
      </c>
      <c r="D103" s="233">
        <v>0</v>
      </c>
    </row>
    <row r="104" spans="1:4" x14ac:dyDescent="0.2">
      <c r="A104" s="64">
        <v>1124</v>
      </c>
      <c r="B104" s="179" t="s">
        <v>488</v>
      </c>
      <c r="C104" s="234">
        <v>0</v>
      </c>
      <c r="D104" s="234">
        <v>0</v>
      </c>
    </row>
    <row r="105" spans="1:4" x14ac:dyDescent="0.2">
      <c r="A105" s="64">
        <v>1124</v>
      </c>
      <c r="B105" s="179" t="s">
        <v>489</v>
      </c>
      <c r="C105" s="234">
        <v>0</v>
      </c>
      <c r="D105" s="234">
        <v>0</v>
      </c>
    </row>
    <row r="106" spans="1:4" x14ac:dyDescent="0.2">
      <c r="A106" s="64">
        <v>1124</v>
      </c>
      <c r="B106" s="179" t="s">
        <v>490</v>
      </c>
      <c r="C106" s="234">
        <v>0</v>
      </c>
      <c r="D106" s="234">
        <v>0</v>
      </c>
    </row>
    <row r="107" spans="1:4" x14ac:dyDescent="0.2">
      <c r="A107" s="64">
        <v>1124</v>
      </c>
      <c r="B107" s="179" t="s">
        <v>491</v>
      </c>
      <c r="C107" s="234">
        <v>0</v>
      </c>
      <c r="D107" s="234">
        <v>0</v>
      </c>
    </row>
    <row r="108" spans="1:4" x14ac:dyDescent="0.2">
      <c r="A108" s="64">
        <v>1124</v>
      </c>
      <c r="B108" s="179" t="s">
        <v>492</v>
      </c>
      <c r="C108" s="234">
        <v>0</v>
      </c>
      <c r="D108" s="234">
        <v>0</v>
      </c>
    </row>
    <row r="109" spans="1:4" x14ac:dyDescent="0.2">
      <c r="A109" s="64">
        <v>1124</v>
      </c>
      <c r="B109" s="179" t="s">
        <v>493</v>
      </c>
      <c r="C109" s="234">
        <v>0</v>
      </c>
      <c r="D109" s="234">
        <v>0</v>
      </c>
    </row>
    <row r="110" spans="1:4" x14ac:dyDescent="0.2">
      <c r="A110" s="64">
        <v>1122</v>
      </c>
      <c r="B110" s="179" t="s">
        <v>494</v>
      </c>
      <c r="C110" s="234">
        <v>0</v>
      </c>
      <c r="D110" s="234">
        <v>0</v>
      </c>
    </row>
    <row r="111" spans="1:4" x14ac:dyDescent="0.2">
      <c r="A111" s="64">
        <v>1122</v>
      </c>
      <c r="B111" s="179" t="s">
        <v>495</v>
      </c>
      <c r="C111" s="234">
        <v>0</v>
      </c>
      <c r="D111" s="234">
        <v>0</v>
      </c>
    </row>
    <row r="112" spans="1:4" x14ac:dyDescent="0.2">
      <c r="A112" s="64">
        <v>1122</v>
      </c>
      <c r="B112" s="179" t="s">
        <v>496</v>
      </c>
      <c r="C112" s="234">
        <v>0</v>
      </c>
      <c r="D112" s="234">
        <v>0</v>
      </c>
    </row>
    <row r="113" spans="1:4" x14ac:dyDescent="0.2">
      <c r="A113" s="64"/>
      <c r="B113" s="76" t="s">
        <v>497</v>
      </c>
      <c r="C113" s="233">
        <f>C47+C48-C102</f>
        <v>0</v>
      </c>
      <c r="D113" s="233">
        <f>D47+D48-D102</f>
        <v>0</v>
      </c>
    </row>
    <row r="115" spans="1:4" x14ac:dyDescent="0.2">
      <c r="B115" s="41" t="s">
        <v>239</v>
      </c>
    </row>
    <row r="130" spans="8:8" x14ac:dyDescent="0.2">
      <c r="H130" s="77"/>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Importe final del periodo que corresponde la información financiera trimestral que se presenta." sqref="C7 C46"/>
    <dataValidation allowBlank="1" showInputMessage="1" showErrorMessage="1" prompt="Saldo al 31 de diciembre del año anterior que se presenta" sqref="D7 D46"/>
  </dataValidations>
  <pageMargins left="0.7" right="0.7" top="0.75" bottom="0.75" header="0.3" footer="0.3"/>
  <pageSetup scale="5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GridLines="0" zoomScaleNormal="100" zoomScaleSheetLayoutView="90" workbookViewId="0">
      <selection sqref="A1:C1"/>
    </sheetView>
  </sheetViews>
  <sheetFormatPr baseColWidth="10" defaultColWidth="11.42578125" defaultRowHeight="11.25" x14ac:dyDescent="0.2"/>
  <cols>
    <col min="1" max="1" width="3.28515625" style="82" customWidth="1"/>
    <col min="2" max="2" width="63.140625" style="82" customWidth="1"/>
    <col min="3" max="3" width="17.7109375" style="82" customWidth="1"/>
    <col min="4" max="16384" width="11.42578125" style="82"/>
  </cols>
  <sheetData>
    <row r="1" spans="1:4" s="78" customFormat="1" ht="18" customHeight="1" x14ac:dyDescent="0.25">
      <c r="A1" s="359" t="s">
        <v>646</v>
      </c>
      <c r="B1" s="360"/>
      <c r="C1" s="361"/>
    </row>
    <row r="2" spans="1:4" s="78" customFormat="1" ht="18" customHeight="1" x14ac:dyDescent="0.25">
      <c r="A2" s="362" t="s">
        <v>498</v>
      </c>
      <c r="B2" s="363"/>
      <c r="C2" s="364"/>
    </row>
    <row r="3" spans="1:4" s="78" customFormat="1" ht="18" customHeight="1" x14ac:dyDescent="0.25">
      <c r="A3" s="362" t="s">
        <v>647</v>
      </c>
      <c r="B3" s="363"/>
      <c r="C3" s="364"/>
    </row>
    <row r="4" spans="1:4" s="79" customFormat="1" ht="18" customHeight="1" x14ac:dyDescent="0.2">
      <c r="A4" s="365" t="s">
        <v>499</v>
      </c>
      <c r="B4" s="366"/>
      <c r="C4" s="367"/>
    </row>
    <row r="5" spans="1:4" x14ac:dyDescent="0.2">
      <c r="A5" s="80" t="s">
        <v>500</v>
      </c>
      <c r="B5" s="80"/>
      <c r="C5" s="303">
        <v>0</v>
      </c>
    </row>
    <row r="6" spans="1:4" x14ac:dyDescent="0.2">
      <c r="B6" s="83"/>
      <c r="C6" s="304"/>
    </row>
    <row r="7" spans="1:4" x14ac:dyDescent="0.2">
      <c r="A7" s="84" t="s">
        <v>501</v>
      </c>
      <c r="B7" s="84"/>
      <c r="C7" s="305">
        <f>SUM(C8:C13)</f>
        <v>0</v>
      </c>
    </row>
    <row r="8" spans="1:4" x14ac:dyDescent="0.2">
      <c r="A8" s="85" t="s">
        <v>502</v>
      </c>
      <c r="B8" s="86" t="s">
        <v>378</v>
      </c>
      <c r="C8" s="306">
        <v>0</v>
      </c>
    </row>
    <row r="9" spans="1:4" ht="22.5" x14ac:dyDescent="0.2">
      <c r="A9" s="87" t="s">
        <v>503</v>
      </c>
      <c r="B9" s="88" t="s">
        <v>504</v>
      </c>
      <c r="C9" s="306">
        <v>0</v>
      </c>
      <c r="D9" s="180" t="s">
        <v>648</v>
      </c>
    </row>
    <row r="10" spans="1:4" x14ac:dyDescent="0.2">
      <c r="A10" s="87" t="s">
        <v>505</v>
      </c>
      <c r="B10" s="88" t="s">
        <v>369</v>
      </c>
      <c r="C10" s="306">
        <v>0</v>
      </c>
    </row>
    <row r="11" spans="1:4" x14ac:dyDescent="0.2">
      <c r="A11" s="87" t="s">
        <v>506</v>
      </c>
      <c r="B11" s="88" t="s">
        <v>368</v>
      </c>
      <c r="C11" s="306">
        <v>0</v>
      </c>
    </row>
    <row r="12" spans="1:4" x14ac:dyDescent="0.2">
      <c r="A12" s="87" t="s">
        <v>507</v>
      </c>
      <c r="B12" s="88" t="s">
        <v>362</v>
      </c>
      <c r="C12" s="306">
        <v>0</v>
      </c>
    </row>
    <row r="13" spans="1:4" x14ac:dyDescent="0.2">
      <c r="A13" s="89" t="s">
        <v>508</v>
      </c>
      <c r="B13" s="90" t="s">
        <v>509</v>
      </c>
      <c r="C13" s="306">
        <v>0</v>
      </c>
    </row>
    <row r="14" spans="1:4" x14ac:dyDescent="0.2">
      <c r="B14" s="91"/>
      <c r="C14" s="307"/>
    </row>
    <row r="15" spans="1:4" x14ac:dyDescent="0.2">
      <c r="A15" s="84" t="s">
        <v>510</v>
      </c>
      <c r="B15" s="83"/>
      <c r="C15" s="305">
        <f>SUM(C16:C18)</f>
        <v>0</v>
      </c>
    </row>
    <row r="16" spans="1:4" x14ac:dyDescent="0.2">
      <c r="A16" s="92">
        <v>3.1</v>
      </c>
      <c r="B16" s="88" t="s">
        <v>511</v>
      </c>
      <c r="C16" s="306">
        <v>0</v>
      </c>
    </row>
    <row r="17" spans="1:3" x14ac:dyDescent="0.2">
      <c r="A17" s="93">
        <v>3.2</v>
      </c>
      <c r="B17" s="88" t="s">
        <v>512</v>
      </c>
      <c r="C17" s="306">
        <v>0</v>
      </c>
    </row>
    <row r="18" spans="1:3" x14ac:dyDescent="0.2">
      <c r="A18" s="93">
        <v>3.3</v>
      </c>
      <c r="B18" s="90" t="s">
        <v>513</v>
      </c>
      <c r="C18" s="308">
        <v>0</v>
      </c>
    </row>
    <row r="19" spans="1:3" x14ac:dyDescent="0.2">
      <c r="B19" s="94"/>
      <c r="C19" s="309"/>
    </row>
    <row r="20" spans="1:3" x14ac:dyDescent="0.2">
      <c r="A20" s="95" t="s">
        <v>514</v>
      </c>
      <c r="B20" s="95"/>
      <c r="C20" s="303">
        <f>C5+C7-C15</f>
        <v>0</v>
      </c>
    </row>
    <row r="22" spans="1:3" x14ac:dyDescent="0.2">
      <c r="A22" s="169" t="s">
        <v>650</v>
      </c>
    </row>
    <row r="23" spans="1:3" x14ac:dyDescent="0.2">
      <c r="A23" s="82" t="s">
        <v>651</v>
      </c>
    </row>
  </sheetData>
  <mergeCells count="4">
    <mergeCell ref="A1:C1"/>
    <mergeCell ref="A2:C2"/>
    <mergeCell ref="A3:C3"/>
    <mergeCell ref="A4:C4"/>
  </mergeCells>
  <pageMargins left="0.7" right="0.7" top="0.75" bottom="0.75" header="0.3" footer="0.3"/>
  <pageSetup scale="9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
  <sheetViews>
    <sheetView showGridLines="0" zoomScaleNormal="100" zoomScaleSheetLayoutView="100" workbookViewId="0">
      <selection sqref="A1:C1"/>
    </sheetView>
  </sheetViews>
  <sheetFormatPr baseColWidth="10" defaultColWidth="11.42578125" defaultRowHeight="11.25" x14ac:dyDescent="0.2"/>
  <cols>
    <col min="1" max="1" width="3.7109375" style="82" customWidth="1"/>
    <col min="2" max="2" width="62.140625" style="82" customWidth="1"/>
    <col min="3" max="3" width="17.7109375" style="82" customWidth="1"/>
    <col min="4" max="16384" width="11.42578125" style="82"/>
  </cols>
  <sheetData>
    <row r="1" spans="1:3" s="113" customFormat="1" ht="18.95" customHeight="1" x14ac:dyDescent="0.25">
      <c r="A1" s="369" t="s">
        <v>646</v>
      </c>
      <c r="B1" s="370"/>
      <c r="C1" s="371"/>
    </row>
    <row r="2" spans="1:3" s="113" customFormat="1" ht="18.95" customHeight="1" x14ac:dyDescent="0.25">
      <c r="A2" s="372" t="s">
        <v>552</v>
      </c>
      <c r="B2" s="373"/>
      <c r="C2" s="374"/>
    </row>
    <row r="3" spans="1:3" s="113" customFormat="1" ht="18.95" customHeight="1" x14ac:dyDescent="0.25">
      <c r="A3" s="372" t="s">
        <v>652</v>
      </c>
      <c r="B3" s="373"/>
      <c r="C3" s="374"/>
    </row>
    <row r="4" spans="1:3" x14ac:dyDescent="0.2">
      <c r="A4" s="365" t="s">
        <v>499</v>
      </c>
      <c r="B4" s="366"/>
      <c r="C4" s="367"/>
    </row>
    <row r="5" spans="1:3" x14ac:dyDescent="0.2">
      <c r="A5" s="112" t="s">
        <v>551</v>
      </c>
      <c r="B5" s="80"/>
      <c r="C5" s="288">
        <v>0</v>
      </c>
    </row>
    <row r="6" spans="1:3" x14ac:dyDescent="0.2">
      <c r="A6" s="99"/>
      <c r="B6" s="83"/>
      <c r="C6" s="280"/>
    </row>
    <row r="7" spans="1:3" x14ac:dyDescent="0.2">
      <c r="A7" s="84" t="s">
        <v>550</v>
      </c>
      <c r="B7" s="111"/>
      <c r="C7" s="281">
        <f>SUM(C8:C28)</f>
        <v>0</v>
      </c>
    </row>
    <row r="8" spans="1:3" x14ac:dyDescent="0.2">
      <c r="A8" s="110">
        <v>2.1</v>
      </c>
      <c r="B8" s="101" t="s">
        <v>347</v>
      </c>
      <c r="C8" s="289">
        <v>0</v>
      </c>
    </row>
    <row r="9" spans="1:3" x14ac:dyDescent="0.2">
      <c r="A9" s="110">
        <v>2.2000000000000002</v>
      </c>
      <c r="B9" s="101" t="s">
        <v>350</v>
      </c>
      <c r="C9" s="289">
        <v>0</v>
      </c>
    </row>
    <row r="10" spans="1:3" x14ac:dyDescent="0.2">
      <c r="A10" s="102">
        <v>2.2999999999999998</v>
      </c>
      <c r="B10" s="104" t="s">
        <v>165</v>
      </c>
      <c r="C10" s="289">
        <v>0</v>
      </c>
    </row>
    <row r="11" spans="1:3" x14ac:dyDescent="0.2">
      <c r="A11" s="102">
        <v>2.4</v>
      </c>
      <c r="B11" s="104" t="s">
        <v>166</v>
      </c>
      <c r="C11" s="289">
        <v>0</v>
      </c>
    </row>
    <row r="12" spans="1:3" x14ac:dyDescent="0.2">
      <c r="A12" s="102">
        <v>2.5</v>
      </c>
      <c r="B12" s="104" t="s">
        <v>167</v>
      </c>
      <c r="C12" s="289">
        <v>0</v>
      </c>
    </row>
    <row r="13" spans="1:3" x14ac:dyDescent="0.2">
      <c r="A13" s="102">
        <v>2.6</v>
      </c>
      <c r="B13" s="104" t="s">
        <v>168</v>
      </c>
      <c r="C13" s="289">
        <v>0</v>
      </c>
    </row>
    <row r="14" spans="1:3" x14ac:dyDescent="0.2">
      <c r="A14" s="102">
        <v>2.7</v>
      </c>
      <c r="B14" s="104" t="s">
        <v>169</v>
      </c>
      <c r="C14" s="289">
        <v>0</v>
      </c>
    </row>
    <row r="15" spans="1:3" x14ac:dyDescent="0.2">
      <c r="A15" s="102">
        <v>2.8</v>
      </c>
      <c r="B15" s="104" t="s">
        <v>170</v>
      </c>
      <c r="C15" s="289">
        <v>0</v>
      </c>
    </row>
    <row r="16" spans="1:3" x14ac:dyDescent="0.2">
      <c r="A16" s="102">
        <v>2.9</v>
      </c>
      <c r="B16" s="104" t="s">
        <v>172</v>
      </c>
      <c r="C16" s="289">
        <v>0</v>
      </c>
    </row>
    <row r="17" spans="1:3" x14ac:dyDescent="0.2">
      <c r="A17" s="102" t="s">
        <v>549</v>
      </c>
      <c r="B17" s="104" t="s">
        <v>548</v>
      </c>
      <c r="C17" s="289">
        <v>0</v>
      </c>
    </row>
    <row r="18" spans="1:3" x14ac:dyDescent="0.2">
      <c r="A18" s="102" t="s">
        <v>547</v>
      </c>
      <c r="B18" s="104" t="s">
        <v>176</v>
      </c>
      <c r="C18" s="289">
        <v>0</v>
      </c>
    </row>
    <row r="19" spans="1:3" x14ac:dyDescent="0.2">
      <c r="A19" s="102" t="s">
        <v>546</v>
      </c>
      <c r="B19" s="104" t="s">
        <v>545</v>
      </c>
      <c r="C19" s="289">
        <v>0</v>
      </c>
    </row>
    <row r="20" spans="1:3" x14ac:dyDescent="0.2">
      <c r="A20" s="102" t="s">
        <v>544</v>
      </c>
      <c r="B20" s="104" t="s">
        <v>543</v>
      </c>
      <c r="C20" s="289">
        <v>0</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0</v>
      </c>
    </row>
    <row r="29" spans="1:3" x14ac:dyDescent="0.2">
      <c r="A29" s="109"/>
      <c r="B29" s="108"/>
      <c r="C29" s="292"/>
    </row>
    <row r="30" spans="1:3" x14ac:dyDescent="0.2">
      <c r="A30" s="106" t="s">
        <v>526</v>
      </c>
      <c r="B30" s="105"/>
      <c r="C30" s="293">
        <f>SUM(C31:C37)</f>
        <v>0</v>
      </c>
    </row>
    <row r="31" spans="1:3" x14ac:dyDescent="0.2">
      <c r="A31" s="102" t="s">
        <v>525</v>
      </c>
      <c r="B31" s="104" t="s">
        <v>272</v>
      </c>
      <c r="C31" s="103">
        <v>0</v>
      </c>
    </row>
    <row r="32" spans="1:3" x14ac:dyDescent="0.2">
      <c r="A32" s="102" t="s">
        <v>524</v>
      </c>
      <c r="B32" s="104" t="s">
        <v>263</v>
      </c>
      <c r="C32" s="103">
        <v>0</v>
      </c>
    </row>
    <row r="33" spans="1:3" x14ac:dyDescent="0.2">
      <c r="A33" s="102" t="s">
        <v>523</v>
      </c>
      <c r="B33" s="104" t="s">
        <v>260</v>
      </c>
      <c r="C33" s="103">
        <v>0</v>
      </c>
    </row>
    <row r="34" spans="1:3" x14ac:dyDescent="0.2">
      <c r="A34" s="102" t="s">
        <v>522</v>
      </c>
      <c r="B34" s="104" t="s">
        <v>521</v>
      </c>
      <c r="C34" s="103">
        <v>0</v>
      </c>
    </row>
    <row r="35" spans="1:3" x14ac:dyDescent="0.2">
      <c r="A35" s="102" t="s">
        <v>520</v>
      </c>
      <c r="B35" s="104" t="s">
        <v>519</v>
      </c>
      <c r="C35" s="103">
        <v>0</v>
      </c>
    </row>
    <row r="36" spans="1:3" x14ac:dyDescent="0.2">
      <c r="A36" s="102" t="s">
        <v>518</v>
      </c>
      <c r="B36" s="104" t="s">
        <v>252</v>
      </c>
      <c r="C36" s="103">
        <v>0</v>
      </c>
    </row>
    <row r="37" spans="1:3" x14ac:dyDescent="0.2">
      <c r="A37" s="102" t="s">
        <v>517</v>
      </c>
      <c r="B37" s="101" t="s">
        <v>516</v>
      </c>
      <c r="C37" s="100">
        <v>0</v>
      </c>
    </row>
    <row r="38" spans="1:3" x14ac:dyDescent="0.2">
      <c r="A38" s="99"/>
      <c r="B38" s="98"/>
      <c r="C38" s="97"/>
    </row>
    <row r="39" spans="1:3" ht="13.5" customHeight="1" x14ac:dyDescent="0.2">
      <c r="A39" s="96" t="s">
        <v>515</v>
      </c>
      <c r="B39" s="80"/>
      <c r="C39" s="81">
        <f>C5-C7+C30</f>
        <v>0</v>
      </c>
    </row>
    <row r="41" spans="1:3" ht="30" customHeight="1" x14ac:dyDescent="0.2">
      <c r="A41" s="385" t="s">
        <v>645</v>
      </c>
      <c r="B41" s="385"/>
      <c r="C41" s="385"/>
    </row>
    <row r="42" spans="1:3" ht="12" x14ac:dyDescent="0.2">
      <c r="A42" s="82" t="s">
        <v>648</v>
      </c>
      <c r="B42" s="181"/>
    </row>
  </sheetData>
  <mergeCells count="5">
    <mergeCell ref="A1:C1"/>
    <mergeCell ref="A2:C2"/>
    <mergeCell ref="A3:C3"/>
    <mergeCell ref="A4:C4"/>
    <mergeCell ref="A41:C41"/>
  </mergeCells>
  <pageMargins left="0.70866141732283472" right="0.70866141732283472" top="0.74803149606299213" bottom="0.74803149606299213" header="0.31496062992125984" footer="0.31496062992125984"/>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90" workbookViewId="0">
      <selection sqref="A1:F1"/>
    </sheetView>
  </sheetViews>
  <sheetFormatPr baseColWidth="10" defaultColWidth="9.140625" defaultRowHeight="11.25" x14ac:dyDescent="0.2"/>
  <cols>
    <col min="1" max="1" width="10" style="60" customWidth="1"/>
    <col min="2" max="2" width="68.5703125" style="60" bestFit="1" customWidth="1"/>
    <col min="3" max="3" width="17.42578125" style="60" bestFit="1" customWidth="1"/>
    <col min="4" max="5" width="23.7109375" style="60" bestFit="1" customWidth="1"/>
    <col min="6" max="6" width="19.28515625" style="60" customWidth="1"/>
    <col min="7" max="7" width="20.5703125" style="60" customWidth="1"/>
    <col min="8" max="10" width="20.28515625" style="60" customWidth="1"/>
    <col min="11" max="16384" width="9.140625" style="60"/>
  </cols>
  <sheetData>
    <row r="1" spans="1:10" ht="18.95" customHeight="1" x14ac:dyDescent="0.2">
      <c r="A1" s="358" t="s">
        <v>646</v>
      </c>
      <c r="B1" s="377"/>
      <c r="C1" s="377"/>
      <c r="D1" s="377"/>
      <c r="E1" s="377"/>
      <c r="F1" s="377"/>
      <c r="G1" s="58" t="s">
        <v>97</v>
      </c>
      <c r="H1" s="59">
        <v>2021</v>
      </c>
    </row>
    <row r="2" spans="1:10" ht="18.95" customHeight="1" x14ac:dyDescent="0.2">
      <c r="A2" s="358" t="s">
        <v>601</v>
      </c>
      <c r="B2" s="377"/>
      <c r="C2" s="377"/>
      <c r="D2" s="377"/>
      <c r="E2" s="377"/>
      <c r="F2" s="377"/>
      <c r="G2" s="58" t="s">
        <v>99</v>
      </c>
      <c r="H2" s="59" t="s">
        <v>603</v>
      </c>
    </row>
    <row r="3" spans="1:10" ht="18.95" customHeight="1" x14ac:dyDescent="0.2">
      <c r="A3" s="386" t="s">
        <v>647</v>
      </c>
      <c r="B3" s="387"/>
      <c r="C3" s="387"/>
      <c r="D3" s="387"/>
      <c r="E3" s="387"/>
      <c r="F3" s="387"/>
      <c r="G3" s="58" t="s">
        <v>100</v>
      </c>
      <c r="H3" s="59">
        <v>4</v>
      </c>
    </row>
    <row r="4" spans="1:10" x14ac:dyDescent="0.2">
      <c r="A4" s="61" t="s">
        <v>101</v>
      </c>
      <c r="B4" s="62"/>
      <c r="C4" s="62"/>
      <c r="D4" s="62"/>
      <c r="E4" s="62"/>
      <c r="F4" s="62"/>
      <c r="G4" s="62"/>
      <c r="H4" s="62"/>
    </row>
    <row r="7" spans="1:10" x14ac:dyDescent="0.2">
      <c r="A7" s="63" t="s">
        <v>103</v>
      </c>
      <c r="B7" s="63" t="s">
        <v>600</v>
      </c>
      <c r="C7" s="63" t="s">
        <v>599</v>
      </c>
      <c r="D7" s="63" t="s">
        <v>598</v>
      </c>
      <c r="E7" s="63" t="s">
        <v>597</v>
      </c>
      <c r="F7" s="63" t="s">
        <v>596</v>
      </c>
      <c r="G7" s="63" t="s">
        <v>591</v>
      </c>
      <c r="H7" s="63" t="s">
        <v>595</v>
      </c>
      <c r="I7" s="63" t="s">
        <v>594</v>
      </c>
      <c r="J7" s="63" t="s">
        <v>593</v>
      </c>
    </row>
    <row r="8" spans="1:10" s="70" customFormat="1" x14ac:dyDescent="0.2">
      <c r="A8" s="68">
        <v>7000</v>
      </c>
      <c r="B8" s="70" t="s">
        <v>592</v>
      </c>
    </row>
    <row r="9" spans="1:10" x14ac:dyDescent="0.2">
      <c r="A9" s="60">
        <v>7110</v>
      </c>
      <c r="B9" s="60" t="s">
        <v>591</v>
      </c>
      <c r="C9" s="165">
        <v>0</v>
      </c>
      <c r="D9" s="165">
        <v>0</v>
      </c>
      <c r="E9" s="165">
        <v>0</v>
      </c>
      <c r="F9" s="165">
        <v>0</v>
      </c>
    </row>
    <row r="10" spans="1:10" x14ac:dyDescent="0.2">
      <c r="A10" s="60">
        <v>7120</v>
      </c>
      <c r="B10" s="60" t="s">
        <v>590</v>
      </c>
      <c r="C10" s="165">
        <v>0</v>
      </c>
      <c r="D10" s="165">
        <v>0</v>
      </c>
      <c r="E10" s="165">
        <v>0</v>
      </c>
      <c r="F10" s="165">
        <v>0</v>
      </c>
    </row>
    <row r="11" spans="1:10" x14ac:dyDescent="0.2">
      <c r="A11" s="60">
        <v>7130</v>
      </c>
      <c r="B11" s="60" t="s">
        <v>589</v>
      </c>
      <c r="C11" s="165">
        <v>0</v>
      </c>
      <c r="D11" s="165">
        <v>0</v>
      </c>
      <c r="E11" s="165">
        <v>0</v>
      </c>
      <c r="F11" s="165">
        <v>0</v>
      </c>
    </row>
    <row r="12" spans="1:10" x14ac:dyDescent="0.2">
      <c r="A12" s="60">
        <v>7140</v>
      </c>
      <c r="B12" s="60" t="s">
        <v>588</v>
      </c>
      <c r="C12" s="165">
        <v>0</v>
      </c>
      <c r="D12" s="165">
        <v>0</v>
      </c>
      <c r="E12" s="165">
        <v>0</v>
      </c>
      <c r="F12" s="165">
        <v>0</v>
      </c>
    </row>
    <row r="13" spans="1:10" x14ac:dyDescent="0.2">
      <c r="A13" s="60">
        <v>7150</v>
      </c>
      <c r="B13" s="60" t="s">
        <v>587</v>
      </c>
      <c r="C13" s="165">
        <v>0</v>
      </c>
      <c r="D13" s="165">
        <v>0</v>
      </c>
      <c r="E13" s="165">
        <v>0</v>
      </c>
      <c r="F13" s="165">
        <v>0</v>
      </c>
    </row>
    <row r="14" spans="1:10" x14ac:dyDescent="0.2">
      <c r="A14" s="60">
        <v>7160</v>
      </c>
      <c r="B14" s="60" t="s">
        <v>586</v>
      </c>
      <c r="C14" s="165">
        <v>0</v>
      </c>
      <c r="D14" s="165">
        <v>0</v>
      </c>
      <c r="E14" s="165">
        <v>0</v>
      </c>
      <c r="F14" s="165">
        <v>0</v>
      </c>
    </row>
    <row r="15" spans="1:10" x14ac:dyDescent="0.2">
      <c r="A15" s="60">
        <v>7210</v>
      </c>
      <c r="B15" s="60" t="s">
        <v>585</v>
      </c>
      <c r="C15" s="165">
        <v>0</v>
      </c>
      <c r="D15" s="165">
        <v>0</v>
      </c>
      <c r="E15" s="165">
        <v>0</v>
      </c>
      <c r="F15" s="165">
        <v>0</v>
      </c>
    </row>
    <row r="16" spans="1:10" x14ac:dyDescent="0.2">
      <c r="A16" s="60">
        <v>7220</v>
      </c>
      <c r="B16" s="60" t="s">
        <v>584</v>
      </c>
      <c r="C16" s="165">
        <v>0</v>
      </c>
      <c r="D16" s="165">
        <v>0</v>
      </c>
      <c r="E16" s="165">
        <v>0</v>
      </c>
      <c r="F16" s="165">
        <v>0</v>
      </c>
    </row>
    <row r="17" spans="1:6" x14ac:dyDescent="0.2">
      <c r="A17" s="60">
        <v>7230</v>
      </c>
      <c r="B17" s="60" t="s">
        <v>583</v>
      </c>
      <c r="C17" s="165">
        <v>0</v>
      </c>
      <c r="D17" s="165">
        <v>0</v>
      </c>
      <c r="E17" s="165">
        <v>0</v>
      </c>
      <c r="F17" s="165">
        <v>0</v>
      </c>
    </row>
    <row r="18" spans="1:6" x14ac:dyDescent="0.2">
      <c r="A18" s="60">
        <v>7240</v>
      </c>
      <c r="B18" s="60" t="s">
        <v>582</v>
      </c>
      <c r="C18" s="165">
        <v>0</v>
      </c>
      <c r="D18" s="165">
        <v>0</v>
      </c>
      <c r="E18" s="165">
        <v>0</v>
      </c>
      <c r="F18" s="165">
        <v>0</v>
      </c>
    </row>
    <row r="19" spans="1:6" x14ac:dyDescent="0.2">
      <c r="A19" s="60">
        <v>7250</v>
      </c>
      <c r="B19" s="60" t="s">
        <v>581</v>
      </c>
      <c r="C19" s="165">
        <v>0</v>
      </c>
      <c r="D19" s="165">
        <v>0</v>
      </c>
      <c r="E19" s="165">
        <v>0</v>
      </c>
      <c r="F19" s="165">
        <v>0</v>
      </c>
    </row>
    <row r="20" spans="1:6" x14ac:dyDescent="0.2">
      <c r="A20" s="60">
        <v>7260</v>
      </c>
      <c r="B20" s="60" t="s">
        <v>580</v>
      </c>
      <c r="C20" s="165">
        <v>0</v>
      </c>
      <c r="D20" s="165">
        <v>0</v>
      </c>
      <c r="E20" s="165">
        <v>0</v>
      </c>
      <c r="F20" s="165">
        <v>0</v>
      </c>
    </row>
    <row r="21" spans="1:6" x14ac:dyDescent="0.2">
      <c r="A21" s="60">
        <v>7310</v>
      </c>
      <c r="B21" s="60" t="s">
        <v>579</v>
      </c>
      <c r="C21" s="165">
        <v>0</v>
      </c>
      <c r="D21" s="165">
        <v>0</v>
      </c>
      <c r="E21" s="165">
        <v>0</v>
      </c>
      <c r="F21" s="165">
        <v>0</v>
      </c>
    </row>
    <row r="22" spans="1:6" x14ac:dyDescent="0.2">
      <c r="A22" s="60">
        <v>7320</v>
      </c>
      <c r="B22" s="60" t="s">
        <v>578</v>
      </c>
      <c r="C22" s="165">
        <v>0</v>
      </c>
      <c r="D22" s="165">
        <v>0</v>
      </c>
      <c r="E22" s="165">
        <v>0</v>
      </c>
      <c r="F22" s="165">
        <v>0</v>
      </c>
    </row>
    <row r="23" spans="1:6" x14ac:dyDescent="0.2">
      <c r="A23" s="60">
        <v>7330</v>
      </c>
      <c r="B23" s="60" t="s">
        <v>577</v>
      </c>
      <c r="C23" s="165">
        <v>0</v>
      </c>
      <c r="D23" s="165">
        <v>0</v>
      </c>
      <c r="E23" s="165">
        <v>0</v>
      </c>
      <c r="F23" s="165">
        <v>0</v>
      </c>
    </row>
    <row r="24" spans="1:6" x14ac:dyDescent="0.2">
      <c r="A24" s="60">
        <v>7340</v>
      </c>
      <c r="B24" s="60" t="s">
        <v>576</v>
      </c>
      <c r="C24" s="165">
        <v>0</v>
      </c>
      <c r="D24" s="165">
        <v>0</v>
      </c>
      <c r="E24" s="165">
        <v>0</v>
      </c>
      <c r="F24" s="165">
        <v>0</v>
      </c>
    </row>
    <row r="25" spans="1:6" x14ac:dyDescent="0.2">
      <c r="A25" s="60">
        <v>7350</v>
      </c>
      <c r="B25" s="60" t="s">
        <v>575</v>
      </c>
      <c r="C25" s="165">
        <v>0</v>
      </c>
      <c r="D25" s="165">
        <v>0</v>
      </c>
      <c r="E25" s="165">
        <v>0</v>
      </c>
      <c r="F25" s="165">
        <v>0</v>
      </c>
    </row>
    <row r="26" spans="1:6" x14ac:dyDescent="0.2">
      <c r="A26" s="60">
        <v>7360</v>
      </c>
      <c r="B26" s="60" t="s">
        <v>574</v>
      </c>
      <c r="C26" s="165">
        <v>0</v>
      </c>
      <c r="D26" s="165">
        <v>0</v>
      </c>
      <c r="E26" s="165">
        <v>0</v>
      </c>
      <c r="F26" s="165">
        <v>0</v>
      </c>
    </row>
    <row r="27" spans="1:6" x14ac:dyDescent="0.2">
      <c r="A27" s="60">
        <v>7410</v>
      </c>
      <c r="B27" s="60" t="s">
        <v>573</v>
      </c>
      <c r="C27" s="165">
        <v>0</v>
      </c>
      <c r="D27" s="165">
        <v>0</v>
      </c>
      <c r="E27" s="165">
        <v>0</v>
      </c>
      <c r="F27" s="165">
        <v>0</v>
      </c>
    </row>
    <row r="28" spans="1:6" x14ac:dyDescent="0.2">
      <c r="A28" s="60">
        <v>7420</v>
      </c>
      <c r="B28" s="60" t="s">
        <v>572</v>
      </c>
      <c r="C28" s="165">
        <v>0</v>
      </c>
      <c r="D28" s="165">
        <v>0</v>
      </c>
      <c r="E28" s="165">
        <v>0</v>
      </c>
      <c r="F28" s="165">
        <v>0</v>
      </c>
    </row>
    <row r="29" spans="1:6" x14ac:dyDescent="0.2">
      <c r="A29" s="60">
        <v>7510</v>
      </c>
      <c r="B29" s="60" t="s">
        <v>571</v>
      </c>
      <c r="C29" s="165">
        <v>0</v>
      </c>
      <c r="D29" s="165">
        <v>0</v>
      </c>
      <c r="E29" s="165">
        <v>0</v>
      </c>
      <c r="F29" s="165">
        <v>0</v>
      </c>
    </row>
    <row r="30" spans="1:6" x14ac:dyDescent="0.2">
      <c r="A30" s="60">
        <v>7520</v>
      </c>
      <c r="B30" s="60" t="s">
        <v>570</v>
      </c>
      <c r="C30" s="165">
        <v>0</v>
      </c>
      <c r="D30" s="165">
        <v>0</v>
      </c>
      <c r="E30" s="165">
        <v>0</v>
      </c>
      <c r="F30" s="165">
        <v>0</v>
      </c>
    </row>
    <row r="31" spans="1:6" x14ac:dyDescent="0.2">
      <c r="A31" s="60">
        <v>7610</v>
      </c>
      <c r="B31" s="60" t="s">
        <v>569</v>
      </c>
      <c r="C31" s="165">
        <v>0</v>
      </c>
      <c r="D31" s="165">
        <v>0</v>
      </c>
      <c r="E31" s="165">
        <v>0</v>
      </c>
      <c r="F31" s="165">
        <v>0</v>
      </c>
    </row>
    <row r="32" spans="1:6" x14ac:dyDescent="0.2">
      <c r="A32" s="60">
        <v>7620</v>
      </c>
      <c r="B32" s="60" t="s">
        <v>568</v>
      </c>
      <c r="C32" s="165">
        <v>0</v>
      </c>
      <c r="D32" s="165">
        <v>0</v>
      </c>
      <c r="E32" s="165">
        <v>0</v>
      </c>
      <c r="F32" s="165">
        <v>0</v>
      </c>
    </row>
    <row r="33" spans="1:6" x14ac:dyDescent="0.2">
      <c r="A33" s="60">
        <v>7630</v>
      </c>
      <c r="B33" s="60" t="s">
        <v>567</v>
      </c>
      <c r="C33" s="165">
        <v>0</v>
      </c>
      <c r="D33" s="165">
        <v>0</v>
      </c>
      <c r="E33" s="165">
        <v>0</v>
      </c>
      <c r="F33" s="165">
        <v>0</v>
      </c>
    </row>
    <row r="34" spans="1:6" x14ac:dyDescent="0.2">
      <c r="A34" s="60">
        <v>7640</v>
      </c>
      <c r="B34" s="60" t="s">
        <v>566</v>
      </c>
      <c r="C34" s="165">
        <v>0</v>
      </c>
      <c r="D34" s="165">
        <v>0</v>
      </c>
      <c r="E34" s="165">
        <v>0</v>
      </c>
      <c r="F34" s="165">
        <v>0</v>
      </c>
    </row>
    <row r="35" spans="1:6" s="70" customFormat="1" x14ac:dyDescent="0.2">
      <c r="A35" s="68">
        <v>8000</v>
      </c>
      <c r="B35" s="70" t="s">
        <v>565</v>
      </c>
    </row>
    <row r="36" spans="1:6" x14ac:dyDescent="0.2">
      <c r="A36" s="60">
        <v>8110</v>
      </c>
      <c r="B36" s="60" t="s">
        <v>564</v>
      </c>
      <c r="C36" s="165">
        <v>0</v>
      </c>
      <c r="D36" s="165">
        <v>0</v>
      </c>
      <c r="E36" s="165">
        <v>0</v>
      </c>
      <c r="F36" s="165">
        <v>0</v>
      </c>
    </row>
    <row r="37" spans="1:6" x14ac:dyDescent="0.2">
      <c r="A37" s="60">
        <v>8120</v>
      </c>
      <c r="B37" s="60" t="s">
        <v>563</v>
      </c>
      <c r="C37" s="165">
        <v>0</v>
      </c>
      <c r="D37" s="165">
        <v>0</v>
      </c>
      <c r="E37" s="165">
        <v>0</v>
      </c>
      <c r="F37" s="165">
        <v>0</v>
      </c>
    </row>
    <row r="38" spans="1:6" x14ac:dyDescent="0.2">
      <c r="A38" s="60">
        <v>8130</v>
      </c>
      <c r="B38" s="60" t="s">
        <v>562</v>
      </c>
      <c r="C38" s="165">
        <v>0</v>
      </c>
      <c r="D38" s="165">
        <v>0</v>
      </c>
      <c r="E38" s="165">
        <v>0</v>
      </c>
      <c r="F38" s="165">
        <v>0</v>
      </c>
    </row>
    <row r="39" spans="1:6" x14ac:dyDescent="0.2">
      <c r="A39" s="60">
        <v>8140</v>
      </c>
      <c r="B39" s="60" t="s">
        <v>561</v>
      </c>
      <c r="C39" s="165">
        <v>0</v>
      </c>
      <c r="D39" s="165">
        <v>0</v>
      </c>
      <c r="E39" s="165">
        <v>0</v>
      </c>
      <c r="F39" s="165">
        <v>0</v>
      </c>
    </row>
    <row r="40" spans="1:6" x14ac:dyDescent="0.2">
      <c r="A40" s="60">
        <v>8150</v>
      </c>
      <c r="B40" s="60" t="s">
        <v>560</v>
      </c>
      <c r="C40" s="165">
        <v>0</v>
      </c>
      <c r="D40" s="165">
        <v>0</v>
      </c>
      <c r="E40" s="165">
        <v>0</v>
      </c>
      <c r="F40" s="165">
        <v>0</v>
      </c>
    </row>
    <row r="41" spans="1:6" x14ac:dyDescent="0.2">
      <c r="A41" s="60">
        <v>8210</v>
      </c>
      <c r="B41" s="60" t="s">
        <v>559</v>
      </c>
      <c r="C41" s="165">
        <v>0</v>
      </c>
      <c r="D41" s="165">
        <v>0</v>
      </c>
      <c r="E41" s="165">
        <v>0</v>
      </c>
      <c r="F41" s="165">
        <v>0</v>
      </c>
    </row>
    <row r="42" spans="1:6" x14ac:dyDescent="0.2">
      <c r="A42" s="60">
        <v>8220</v>
      </c>
      <c r="B42" s="60" t="s">
        <v>558</v>
      </c>
      <c r="C42" s="165">
        <v>0</v>
      </c>
      <c r="D42" s="165">
        <v>0</v>
      </c>
      <c r="E42" s="165">
        <v>0</v>
      </c>
      <c r="F42" s="165">
        <v>0</v>
      </c>
    </row>
    <row r="43" spans="1:6" x14ac:dyDescent="0.2">
      <c r="A43" s="60">
        <v>8230</v>
      </c>
      <c r="B43" s="60" t="s">
        <v>557</v>
      </c>
      <c r="C43" s="165">
        <v>0</v>
      </c>
      <c r="D43" s="165">
        <v>0</v>
      </c>
      <c r="E43" s="165">
        <v>0</v>
      </c>
      <c r="F43" s="165">
        <v>0</v>
      </c>
    </row>
    <row r="44" spans="1:6" x14ac:dyDescent="0.2">
      <c r="A44" s="60">
        <v>8240</v>
      </c>
      <c r="B44" s="60" t="s">
        <v>556</v>
      </c>
      <c r="C44" s="165">
        <v>0</v>
      </c>
      <c r="D44" s="165">
        <v>0</v>
      </c>
      <c r="E44" s="165">
        <v>0</v>
      </c>
      <c r="F44" s="165">
        <v>0</v>
      </c>
    </row>
    <row r="45" spans="1:6" x14ac:dyDescent="0.2">
      <c r="A45" s="60">
        <v>8250</v>
      </c>
      <c r="B45" s="60" t="s">
        <v>555</v>
      </c>
      <c r="C45" s="165">
        <v>0</v>
      </c>
      <c r="D45" s="165">
        <v>0</v>
      </c>
      <c r="E45" s="165">
        <v>0</v>
      </c>
      <c r="F45" s="165">
        <v>0</v>
      </c>
    </row>
    <row r="46" spans="1:6" x14ac:dyDescent="0.2">
      <c r="A46" s="60">
        <v>8260</v>
      </c>
      <c r="B46" s="60" t="s">
        <v>554</v>
      </c>
      <c r="C46" s="165">
        <v>0</v>
      </c>
      <c r="D46" s="165">
        <v>0</v>
      </c>
      <c r="E46" s="165">
        <v>0</v>
      </c>
      <c r="F46" s="165">
        <v>0</v>
      </c>
    </row>
    <row r="47" spans="1:6" x14ac:dyDescent="0.2">
      <c r="A47" s="60">
        <v>8270</v>
      </c>
      <c r="B47" s="60" t="s">
        <v>553</v>
      </c>
      <c r="C47" s="165">
        <v>0</v>
      </c>
      <c r="D47" s="165">
        <v>0</v>
      </c>
      <c r="E47" s="165">
        <v>0</v>
      </c>
      <c r="F47" s="165">
        <v>0</v>
      </c>
    </row>
    <row r="48" spans="1:6" x14ac:dyDescent="0.2">
      <c r="C48" s="165" t="s">
        <v>648</v>
      </c>
      <c r="D48" s="315" t="s">
        <v>648</v>
      </c>
      <c r="E48" s="315" t="s">
        <v>648</v>
      </c>
      <c r="F48" s="315" t="s">
        <v>648</v>
      </c>
    </row>
    <row r="49" spans="1:1" x14ac:dyDescent="0.2">
      <c r="A49" s="169" t="s">
        <v>645</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5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showGridLines="0" zoomScaleNormal="100" zoomScaleSheetLayoutView="100" workbookViewId="0">
      <selection activeCell="B29" sqref="B29"/>
    </sheetView>
  </sheetViews>
  <sheetFormatPr baseColWidth="10" defaultColWidth="9.140625" defaultRowHeight="11.25" x14ac:dyDescent="0.2"/>
  <cols>
    <col min="1" max="1" width="10"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8" width="16.7109375" style="41" customWidth="1"/>
    <col min="9" max="16384" width="9.140625" style="41"/>
  </cols>
  <sheetData>
    <row r="1" spans="1:8" s="38" customFormat="1" ht="18.95" customHeight="1" x14ac:dyDescent="0.25">
      <c r="A1" s="356" t="s">
        <v>72</v>
      </c>
      <c r="B1" s="357"/>
      <c r="C1" s="357"/>
      <c r="D1" s="357"/>
      <c r="E1" s="357"/>
      <c r="F1" s="357"/>
      <c r="G1" s="36" t="s">
        <v>97</v>
      </c>
      <c r="H1" s="37">
        <v>2021</v>
      </c>
    </row>
    <row r="2" spans="1:8" s="38" customFormat="1" ht="18.95" customHeight="1" x14ac:dyDescent="0.25">
      <c r="A2" s="356" t="s">
        <v>98</v>
      </c>
      <c r="B2" s="357"/>
      <c r="C2" s="357"/>
      <c r="D2" s="357"/>
      <c r="E2" s="357"/>
      <c r="F2" s="357"/>
      <c r="G2" s="36" t="s">
        <v>99</v>
      </c>
      <c r="H2" s="37" t="s">
        <v>603</v>
      </c>
    </row>
    <row r="3" spans="1:8" s="38" customFormat="1" ht="18.95" customHeight="1" x14ac:dyDescent="0.25">
      <c r="A3" s="356" t="s">
        <v>654</v>
      </c>
      <c r="B3" s="357"/>
      <c r="C3" s="357"/>
      <c r="D3" s="357"/>
      <c r="E3" s="357"/>
      <c r="F3" s="357"/>
      <c r="G3" s="36" t="s">
        <v>100</v>
      </c>
      <c r="H3" s="37">
        <v>4</v>
      </c>
    </row>
    <row r="4" spans="1:8" x14ac:dyDescent="0.2">
      <c r="A4" s="39" t="s">
        <v>101</v>
      </c>
      <c r="B4" s="40"/>
      <c r="C4" s="40"/>
      <c r="D4" s="40"/>
      <c r="E4" s="40"/>
      <c r="F4" s="40"/>
      <c r="G4" s="40"/>
      <c r="H4" s="40"/>
    </row>
    <row r="6" spans="1:8" x14ac:dyDescent="0.2">
      <c r="A6" s="40" t="s">
        <v>102</v>
      </c>
      <c r="B6" s="40"/>
      <c r="C6" s="40"/>
      <c r="D6" s="40"/>
      <c r="E6" s="40"/>
      <c r="F6" s="40"/>
      <c r="G6" s="40"/>
      <c r="H6" s="40"/>
    </row>
    <row r="7" spans="1:8" x14ac:dyDescent="0.2">
      <c r="A7" s="42" t="s">
        <v>103</v>
      </c>
      <c r="B7" s="42" t="s">
        <v>104</v>
      </c>
      <c r="C7" s="42" t="s">
        <v>105</v>
      </c>
      <c r="D7" s="42" t="s">
        <v>106</v>
      </c>
      <c r="E7" s="42"/>
      <c r="F7" s="42"/>
      <c r="G7" s="42"/>
      <c r="H7" s="42"/>
    </row>
    <row r="8" spans="1:8" x14ac:dyDescent="0.2">
      <c r="A8" s="43">
        <v>1114</v>
      </c>
      <c r="B8" s="41" t="s">
        <v>107</v>
      </c>
      <c r="C8" s="234">
        <v>10719156</v>
      </c>
      <c r="D8" s="41" t="s">
        <v>653</v>
      </c>
    </row>
    <row r="9" spans="1:8" x14ac:dyDescent="0.2">
      <c r="A9" s="43">
        <v>1115</v>
      </c>
      <c r="B9" s="41" t="s">
        <v>108</v>
      </c>
      <c r="C9" s="234">
        <v>0</v>
      </c>
    </row>
    <row r="10" spans="1:8" x14ac:dyDescent="0.2">
      <c r="A10" s="43">
        <v>1121</v>
      </c>
      <c r="B10" s="41" t="s">
        <v>109</v>
      </c>
      <c r="C10" s="234">
        <v>0</v>
      </c>
    </row>
    <row r="11" spans="1:8" x14ac:dyDescent="0.2">
      <c r="A11" s="43">
        <v>1211</v>
      </c>
      <c r="B11" s="41" t="s">
        <v>110</v>
      </c>
      <c r="C11" s="234">
        <v>0</v>
      </c>
    </row>
    <row r="13" spans="1:8" x14ac:dyDescent="0.2">
      <c r="A13" s="40" t="s">
        <v>111</v>
      </c>
      <c r="B13" s="40"/>
      <c r="C13" s="40"/>
      <c r="D13" s="40"/>
      <c r="E13" s="40"/>
      <c r="F13" s="40"/>
      <c r="G13" s="40"/>
      <c r="H13" s="40"/>
    </row>
    <row r="14" spans="1:8" x14ac:dyDescent="0.2">
      <c r="A14" s="42" t="s">
        <v>103</v>
      </c>
      <c r="B14" s="42" t="s">
        <v>104</v>
      </c>
      <c r="C14" s="42" t="s">
        <v>105</v>
      </c>
      <c r="D14" s="42">
        <v>2020</v>
      </c>
      <c r="E14" s="42">
        <f>D14-1</f>
        <v>2019</v>
      </c>
      <c r="F14" s="42">
        <f>E14-1</f>
        <v>2018</v>
      </c>
      <c r="G14" s="42">
        <f>F14-1</f>
        <v>2017</v>
      </c>
      <c r="H14" s="42" t="s">
        <v>112</v>
      </c>
    </row>
    <row r="15" spans="1:8" x14ac:dyDescent="0.2">
      <c r="A15" s="43">
        <v>1122</v>
      </c>
      <c r="B15" s="41" t="s">
        <v>113</v>
      </c>
      <c r="C15" s="234">
        <v>8491093.5999999996</v>
      </c>
      <c r="D15" s="234">
        <v>27114617.600000001</v>
      </c>
      <c r="E15" s="234">
        <v>0</v>
      </c>
      <c r="F15" s="234">
        <v>0</v>
      </c>
      <c r="G15" s="234">
        <v>0</v>
      </c>
    </row>
    <row r="16" spans="1:8" x14ac:dyDescent="0.2">
      <c r="A16" s="43">
        <v>1124</v>
      </c>
      <c r="B16" s="41" t="s">
        <v>114</v>
      </c>
      <c r="C16" s="234">
        <v>0</v>
      </c>
      <c r="D16" s="234">
        <v>0</v>
      </c>
      <c r="E16" s="234">
        <v>0</v>
      </c>
      <c r="F16" s="234">
        <v>0</v>
      </c>
      <c r="G16" s="234">
        <v>0</v>
      </c>
    </row>
    <row r="18" spans="1:8" x14ac:dyDescent="0.2">
      <c r="A18" s="40" t="s">
        <v>115</v>
      </c>
      <c r="B18" s="40"/>
      <c r="C18" s="40"/>
      <c r="D18" s="40"/>
      <c r="E18" s="40"/>
      <c r="F18" s="40"/>
      <c r="G18" s="40"/>
      <c r="H18" s="40"/>
    </row>
    <row r="19" spans="1:8" x14ac:dyDescent="0.2">
      <c r="A19" s="42" t="s">
        <v>103</v>
      </c>
      <c r="B19" s="42" t="s">
        <v>104</v>
      </c>
      <c r="C19" s="42" t="s">
        <v>105</v>
      </c>
      <c r="D19" s="42" t="s">
        <v>116</v>
      </c>
      <c r="E19" s="42" t="s">
        <v>117</v>
      </c>
      <c r="F19" s="42" t="s">
        <v>118</v>
      </c>
      <c r="G19" s="42" t="s">
        <v>119</v>
      </c>
      <c r="H19" s="42" t="s">
        <v>120</v>
      </c>
    </row>
    <row r="20" spans="1:8" x14ac:dyDescent="0.2">
      <c r="A20" s="43">
        <v>1123</v>
      </c>
      <c r="B20" s="41" t="s">
        <v>121</v>
      </c>
      <c r="C20" s="234">
        <v>3839135.63</v>
      </c>
      <c r="D20" s="234">
        <v>0</v>
      </c>
      <c r="E20" s="234">
        <v>0</v>
      </c>
      <c r="F20" s="234">
        <v>0</v>
      </c>
      <c r="G20" s="234">
        <v>0</v>
      </c>
    </row>
    <row r="21" spans="1:8" x14ac:dyDescent="0.2">
      <c r="A21" s="43">
        <v>1125</v>
      </c>
      <c r="B21" s="41" t="s">
        <v>122</v>
      </c>
      <c r="C21" s="234">
        <v>13000</v>
      </c>
      <c r="D21" s="234">
        <v>0</v>
      </c>
      <c r="E21" s="234">
        <v>0</v>
      </c>
      <c r="F21" s="234">
        <v>0</v>
      </c>
      <c r="G21" s="234">
        <v>0</v>
      </c>
    </row>
    <row r="22" spans="1:8" x14ac:dyDescent="0.2">
      <c r="A22" s="45">
        <v>1126</v>
      </c>
      <c r="B22" s="46" t="s">
        <v>123</v>
      </c>
      <c r="C22" s="234">
        <v>0</v>
      </c>
      <c r="D22" s="234">
        <v>0</v>
      </c>
      <c r="E22" s="234">
        <v>0</v>
      </c>
      <c r="F22" s="234">
        <v>0</v>
      </c>
      <c r="G22" s="234">
        <v>0</v>
      </c>
    </row>
    <row r="23" spans="1:8" x14ac:dyDescent="0.2">
      <c r="A23" s="45">
        <v>1129</v>
      </c>
      <c r="B23" s="46" t="s">
        <v>124</v>
      </c>
      <c r="C23" s="234">
        <v>0</v>
      </c>
      <c r="D23" s="234">
        <v>0</v>
      </c>
      <c r="E23" s="234">
        <v>0</v>
      </c>
      <c r="F23" s="234">
        <v>0</v>
      </c>
      <c r="G23" s="234">
        <v>0</v>
      </c>
    </row>
    <row r="24" spans="1:8" x14ac:dyDescent="0.2">
      <c r="A24" s="43">
        <v>1131</v>
      </c>
      <c r="B24" s="41" t="s">
        <v>125</v>
      </c>
      <c r="C24" s="234">
        <v>1452285.84</v>
      </c>
      <c r="D24" s="234">
        <v>0</v>
      </c>
      <c r="E24" s="234">
        <v>0</v>
      </c>
      <c r="F24" s="234">
        <v>0</v>
      </c>
      <c r="G24" s="234">
        <v>0</v>
      </c>
    </row>
    <row r="25" spans="1:8" x14ac:dyDescent="0.2">
      <c r="A25" s="43">
        <v>1132</v>
      </c>
      <c r="B25" s="41" t="s">
        <v>126</v>
      </c>
      <c r="C25" s="234">
        <v>0</v>
      </c>
      <c r="D25" s="234">
        <v>0</v>
      </c>
      <c r="E25" s="234">
        <v>0</v>
      </c>
      <c r="F25" s="234">
        <v>0</v>
      </c>
      <c r="G25" s="234">
        <v>0</v>
      </c>
    </row>
    <row r="26" spans="1:8" x14ac:dyDescent="0.2">
      <c r="A26" s="43">
        <v>1133</v>
      </c>
      <c r="B26" s="41" t="s">
        <v>127</v>
      </c>
      <c r="C26" s="234">
        <v>0</v>
      </c>
      <c r="D26" s="234">
        <v>0</v>
      </c>
      <c r="E26" s="234">
        <v>0</v>
      </c>
      <c r="F26" s="234">
        <v>0</v>
      </c>
      <c r="G26" s="234">
        <v>0</v>
      </c>
    </row>
    <row r="27" spans="1:8" x14ac:dyDescent="0.2">
      <c r="A27" s="43">
        <v>1134</v>
      </c>
      <c r="B27" s="41" t="s">
        <v>128</v>
      </c>
      <c r="C27" s="234">
        <v>0</v>
      </c>
      <c r="D27" s="234">
        <v>0</v>
      </c>
      <c r="E27" s="234">
        <v>0</v>
      </c>
      <c r="F27" s="234">
        <v>0</v>
      </c>
      <c r="G27" s="234">
        <v>0</v>
      </c>
    </row>
    <row r="28" spans="1:8" x14ac:dyDescent="0.2">
      <c r="A28" s="43">
        <v>1139</v>
      </c>
      <c r="B28" s="41" t="s">
        <v>129</v>
      </c>
      <c r="C28" s="234">
        <v>0</v>
      </c>
      <c r="D28" s="234">
        <v>0</v>
      </c>
      <c r="E28" s="234">
        <v>0</v>
      </c>
      <c r="F28" s="234">
        <v>0</v>
      </c>
      <c r="G28" s="234">
        <v>0</v>
      </c>
    </row>
    <row r="30" spans="1:8" x14ac:dyDescent="0.2">
      <c r="A30" s="40" t="s">
        <v>130</v>
      </c>
      <c r="B30" s="40"/>
      <c r="C30" s="40"/>
      <c r="D30" s="40"/>
      <c r="E30" s="40"/>
      <c r="F30" s="40"/>
      <c r="G30" s="40"/>
      <c r="H30" s="40"/>
    </row>
    <row r="31" spans="1:8" x14ac:dyDescent="0.2">
      <c r="A31" s="42" t="s">
        <v>103</v>
      </c>
      <c r="B31" s="42" t="s">
        <v>104</v>
      </c>
      <c r="C31" s="42" t="s">
        <v>105</v>
      </c>
      <c r="D31" s="42" t="s">
        <v>131</v>
      </c>
      <c r="E31" s="42" t="s">
        <v>132</v>
      </c>
      <c r="F31" s="42" t="s">
        <v>133</v>
      </c>
      <c r="G31" s="42" t="s">
        <v>134</v>
      </c>
      <c r="H31" s="42"/>
    </row>
    <row r="32" spans="1:8" x14ac:dyDescent="0.2">
      <c r="A32" s="43">
        <v>1140</v>
      </c>
      <c r="B32" s="41" t="s">
        <v>135</v>
      </c>
      <c r="C32" s="165">
        <v>0</v>
      </c>
    </row>
    <row r="33" spans="1:8" x14ac:dyDescent="0.2">
      <c r="A33" s="43">
        <v>1141</v>
      </c>
      <c r="B33" s="41" t="s">
        <v>136</v>
      </c>
      <c r="C33" s="165">
        <v>0</v>
      </c>
    </row>
    <row r="34" spans="1:8" x14ac:dyDescent="0.2">
      <c r="A34" s="43">
        <v>1142</v>
      </c>
      <c r="B34" s="41" t="s">
        <v>137</v>
      </c>
      <c r="C34" s="165">
        <v>0</v>
      </c>
    </row>
    <row r="35" spans="1:8" x14ac:dyDescent="0.2">
      <c r="A35" s="43">
        <v>1143</v>
      </c>
      <c r="B35" s="41" t="s">
        <v>138</v>
      </c>
      <c r="C35" s="165">
        <v>0</v>
      </c>
    </row>
    <row r="36" spans="1:8" x14ac:dyDescent="0.2">
      <c r="A36" s="43">
        <v>1144</v>
      </c>
      <c r="B36" s="41" t="s">
        <v>139</v>
      </c>
      <c r="C36" s="165">
        <v>0</v>
      </c>
    </row>
    <row r="37" spans="1:8" x14ac:dyDescent="0.2">
      <c r="A37" s="43">
        <v>1145</v>
      </c>
      <c r="B37" s="41" t="s">
        <v>140</v>
      </c>
      <c r="C37" s="165">
        <v>0</v>
      </c>
    </row>
    <row r="39" spans="1:8" x14ac:dyDescent="0.2">
      <c r="A39" s="40" t="s">
        <v>141</v>
      </c>
      <c r="B39" s="40"/>
      <c r="C39" s="40"/>
      <c r="D39" s="40"/>
      <c r="E39" s="40"/>
      <c r="F39" s="40"/>
      <c r="G39" s="40"/>
      <c r="H39" s="40"/>
    </row>
    <row r="40" spans="1:8" x14ac:dyDescent="0.2">
      <c r="A40" s="42" t="s">
        <v>103</v>
      </c>
      <c r="B40" s="42" t="s">
        <v>104</v>
      </c>
      <c r="C40" s="42" t="s">
        <v>105</v>
      </c>
      <c r="D40" s="42" t="s">
        <v>142</v>
      </c>
      <c r="E40" s="42" t="s">
        <v>143</v>
      </c>
      <c r="F40" s="42" t="s">
        <v>144</v>
      </c>
      <c r="G40" s="42"/>
      <c r="H40" s="42"/>
    </row>
    <row r="41" spans="1:8" x14ac:dyDescent="0.2">
      <c r="A41" s="43">
        <v>1150</v>
      </c>
      <c r="B41" s="41" t="s">
        <v>145</v>
      </c>
      <c r="C41" s="165">
        <v>0</v>
      </c>
    </row>
    <row r="42" spans="1:8" x14ac:dyDescent="0.2">
      <c r="A42" s="43">
        <v>1151</v>
      </c>
      <c r="B42" s="41" t="s">
        <v>146</v>
      </c>
      <c r="C42" s="165">
        <v>0</v>
      </c>
    </row>
    <row r="44" spans="1:8" x14ac:dyDescent="0.2">
      <c r="A44" s="40" t="s">
        <v>147</v>
      </c>
      <c r="B44" s="40"/>
      <c r="C44" s="40"/>
      <c r="D44" s="40"/>
      <c r="E44" s="40"/>
      <c r="F44" s="40"/>
      <c r="G44" s="40"/>
      <c r="H44" s="40"/>
    </row>
    <row r="45" spans="1:8" x14ac:dyDescent="0.2">
      <c r="A45" s="42" t="s">
        <v>103</v>
      </c>
      <c r="B45" s="42" t="s">
        <v>104</v>
      </c>
      <c r="C45" s="204" t="s">
        <v>105</v>
      </c>
      <c r="D45" s="42" t="s">
        <v>106</v>
      </c>
      <c r="E45" s="42" t="s">
        <v>120</v>
      </c>
      <c r="F45" s="42"/>
      <c r="G45" s="42"/>
      <c r="H45" s="42"/>
    </row>
    <row r="46" spans="1:8" x14ac:dyDescent="0.2">
      <c r="A46" s="43">
        <v>1213</v>
      </c>
      <c r="B46" s="41" t="s">
        <v>148</v>
      </c>
      <c r="C46" s="165">
        <v>0</v>
      </c>
    </row>
    <row r="47" spans="1:8" x14ac:dyDescent="0.2">
      <c r="C47" s="165"/>
    </row>
    <row r="48" spans="1:8" x14ac:dyDescent="0.2">
      <c r="A48" s="40" t="s">
        <v>149</v>
      </c>
      <c r="B48" s="40"/>
      <c r="C48" s="203"/>
      <c r="D48" s="40"/>
      <c r="E48" s="40"/>
      <c r="F48" s="40"/>
      <c r="G48" s="40"/>
      <c r="H48" s="40"/>
    </row>
    <row r="49" spans="1:8" x14ac:dyDescent="0.2">
      <c r="A49" s="42" t="s">
        <v>103</v>
      </c>
      <c r="B49" s="42" t="s">
        <v>104</v>
      </c>
      <c r="C49" s="204" t="s">
        <v>105</v>
      </c>
      <c r="D49" s="42"/>
      <c r="E49" s="42"/>
      <c r="F49" s="42"/>
      <c r="G49" s="42"/>
      <c r="H49" s="42"/>
    </row>
    <row r="50" spans="1:8" x14ac:dyDescent="0.2">
      <c r="A50" s="43">
        <v>1214</v>
      </c>
      <c r="B50" s="41" t="s">
        <v>150</v>
      </c>
      <c r="C50" s="165">
        <v>0</v>
      </c>
    </row>
    <row r="52" spans="1:8" x14ac:dyDescent="0.2">
      <c r="A52" s="40" t="s">
        <v>151</v>
      </c>
      <c r="B52" s="40"/>
      <c r="C52" s="40"/>
      <c r="D52" s="40"/>
      <c r="E52" s="40"/>
      <c r="F52" s="40"/>
      <c r="G52" s="40"/>
      <c r="H52" s="40"/>
    </row>
    <row r="53" spans="1:8" x14ac:dyDescent="0.2">
      <c r="A53" s="42" t="s">
        <v>103</v>
      </c>
      <c r="B53" s="42" t="s">
        <v>104</v>
      </c>
      <c r="C53" s="42" t="s">
        <v>105</v>
      </c>
      <c r="D53" s="42" t="s">
        <v>152</v>
      </c>
      <c r="E53" s="42" t="s">
        <v>153</v>
      </c>
      <c r="F53" s="42" t="s">
        <v>142</v>
      </c>
      <c r="G53" s="42" t="s">
        <v>154</v>
      </c>
      <c r="H53" s="42" t="s">
        <v>155</v>
      </c>
    </row>
    <row r="54" spans="1:8" x14ac:dyDescent="0.2">
      <c r="A54" s="43">
        <v>1230</v>
      </c>
      <c r="B54" s="41" t="s">
        <v>156</v>
      </c>
      <c r="C54" s="234">
        <f>SUM(C55:C61)</f>
        <v>119556406.27</v>
      </c>
      <c r="D54" s="234">
        <f t="shared" ref="D54:E54" si="0">SUM(D55:D61)</f>
        <v>1025515.99</v>
      </c>
      <c r="E54" s="234">
        <f t="shared" si="0"/>
        <v>3425316.36</v>
      </c>
    </row>
    <row r="55" spans="1:8" x14ac:dyDescent="0.2">
      <c r="A55" s="43">
        <v>1231</v>
      </c>
      <c r="B55" s="41" t="s">
        <v>157</v>
      </c>
      <c r="C55" s="234">
        <v>426412.5</v>
      </c>
      <c r="D55" s="234">
        <v>0</v>
      </c>
      <c r="E55" s="234">
        <v>0</v>
      </c>
    </row>
    <row r="56" spans="1:8" x14ac:dyDescent="0.2">
      <c r="A56" s="43">
        <v>1232</v>
      </c>
      <c r="B56" s="41" t="s">
        <v>158</v>
      </c>
      <c r="C56" s="234">
        <v>0</v>
      </c>
      <c r="D56" s="234">
        <v>0</v>
      </c>
      <c r="E56" s="234">
        <v>0</v>
      </c>
    </row>
    <row r="57" spans="1:8" x14ac:dyDescent="0.2">
      <c r="A57" s="43">
        <v>1233</v>
      </c>
      <c r="B57" s="41" t="s">
        <v>159</v>
      </c>
      <c r="C57" s="234">
        <v>79987620.879999995</v>
      </c>
      <c r="D57" s="234">
        <v>1025515.99</v>
      </c>
      <c r="E57" s="234">
        <v>3425316.36</v>
      </c>
    </row>
    <row r="58" spans="1:8" x14ac:dyDescent="0.2">
      <c r="A58" s="43">
        <v>1234</v>
      </c>
      <c r="B58" s="41" t="s">
        <v>160</v>
      </c>
      <c r="C58" s="234">
        <v>0</v>
      </c>
      <c r="D58" s="234">
        <v>0</v>
      </c>
      <c r="E58" s="234">
        <v>0</v>
      </c>
    </row>
    <row r="59" spans="1:8" x14ac:dyDescent="0.2">
      <c r="A59" s="43">
        <v>1235</v>
      </c>
      <c r="B59" s="41" t="s">
        <v>161</v>
      </c>
      <c r="C59" s="234">
        <v>0</v>
      </c>
      <c r="D59" s="234">
        <v>0</v>
      </c>
      <c r="E59" s="234">
        <v>0</v>
      </c>
    </row>
    <row r="60" spans="1:8" x14ac:dyDescent="0.2">
      <c r="A60" s="43">
        <v>1236</v>
      </c>
      <c r="B60" s="41" t="s">
        <v>162</v>
      </c>
      <c r="C60" s="234">
        <v>39142372.890000001</v>
      </c>
      <c r="D60" s="234">
        <v>0</v>
      </c>
      <c r="E60" s="234">
        <v>0</v>
      </c>
    </row>
    <row r="61" spans="1:8" x14ac:dyDescent="0.2">
      <c r="A61" s="43">
        <v>1239</v>
      </c>
      <c r="B61" s="41" t="s">
        <v>163</v>
      </c>
      <c r="C61" s="234">
        <v>0</v>
      </c>
      <c r="D61" s="234">
        <v>0</v>
      </c>
      <c r="E61" s="234">
        <v>0</v>
      </c>
    </row>
    <row r="62" spans="1:8" x14ac:dyDescent="0.2">
      <c r="A62" s="43">
        <v>1240</v>
      </c>
      <c r="B62" s="41" t="s">
        <v>164</v>
      </c>
      <c r="C62" s="234">
        <f>SUM(C63:C70)</f>
        <v>99405345.919999987</v>
      </c>
      <c r="D62" s="234">
        <f t="shared" ref="D62:E62" si="1">SUM(D63:D70)</f>
        <v>11101911.860000001</v>
      </c>
      <c r="E62" s="234">
        <f t="shared" si="1"/>
        <v>29080983.199999999</v>
      </c>
    </row>
    <row r="63" spans="1:8" x14ac:dyDescent="0.2">
      <c r="A63" s="43">
        <v>1241</v>
      </c>
      <c r="B63" s="41" t="s">
        <v>165</v>
      </c>
      <c r="C63" s="234">
        <v>14051436.18</v>
      </c>
      <c r="D63" s="234">
        <v>1739200.6500000001</v>
      </c>
      <c r="E63" s="234">
        <v>8992634.5</v>
      </c>
    </row>
    <row r="64" spans="1:8" x14ac:dyDescent="0.2">
      <c r="A64" s="43">
        <v>1242</v>
      </c>
      <c r="B64" s="41" t="s">
        <v>166</v>
      </c>
      <c r="C64" s="234">
        <v>84725295.579999998</v>
      </c>
      <c r="D64" s="234">
        <v>9352677.4100000001</v>
      </c>
      <c r="E64" s="234">
        <v>19207518.039999999</v>
      </c>
    </row>
    <row r="65" spans="1:8" x14ac:dyDescent="0.2">
      <c r="A65" s="43">
        <v>1243</v>
      </c>
      <c r="B65" s="41" t="s">
        <v>167</v>
      </c>
      <c r="C65" s="234">
        <v>0</v>
      </c>
      <c r="D65" s="234">
        <v>0</v>
      </c>
      <c r="E65" s="234">
        <v>0</v>
      </c>
    </row>
    <row r="66" spans="1:8" x14ac:dyDescent="0.2">
      <c r="A66" s="43">
        <v>1244</v>
      </c>
      <c r="B66" s="41" t="s">
        <v>168</v>
      </c>
      <c r="C66" s="234">
        <v>346486.14</v>
      </c>
      <c r="D66" s="234">
        <v>0</v>
      </c>
      <c r="E66" s="234">
        <v>323988.13</v>
      </c>
    </row>
    <row r="67" spans="1:8" x14ac:dyDescent="0.2">
      <c r="A67" s="43">
        <v>1245</v>
      </c>
      <c r="B67" s="41" t="s">
        <v>169</v>
      </c>
      <c r="C67" s="234">
        <v>75369</v>
      </c>
      <c r="D67" s="234">
        <v>7536.96</v>
      </c>
      <c r="E67" s="234">
        <v>37056.61</v>
      </c>
    </row>
    <row r="68" spans="1:8" x14ac:dyDescent="0.2">
      <c r="A68" s="43">
        <v>1246</v>
      </c>
      <c r="B68" s="41" t="s">
        <v>170</v>
      </c>
      <c r="C68" s="234">
        <v>206759.02</v>
      </c>
      <c r="D68" s="234">
        <v>2496.84</v>
      </c>
      <c r="E68" s="234">
        <v>519785.92000000004</v>
      </c>
    </row>
    <row r="69" spans="1:8" x14ac:dyDescent="0.2">
      <c r="A69" s="43">
        <v>1247</v>
      </c>
      <c r="B69" s="41" t="s">
        <v>171</v>
      </c>
      <c r="C69" s="234">
        <v>0</v>
      </c>
      <c r="D69" s="234">
        <v>0</v>
      </c>
      <c r="E69" s="234">
        <v>0</v>
      </c>
    </row>
    <row r="70" spans="1:8" x14ac:dyDescent="0.2">
      <c r="A70" s="43">
        <v>1248</v>
      </c>
      <c r="B70" s="41" t="s">
        <v>172</v>
      </c>
      <c r="C70" s="234">
        <v>0</v>
      </c>
      <c r="D70" s="234">
        <v>0</v>
      </c>
      <c r="E70" s="234">
        <v>0</v>
      </c>
    </row>
    <row r="72" spans="1:8" x14ac:dyDescent="0.2">
      <c r="A72" s="40" t="s">
        <v>173</v>
      </c>
      <c r="B72" s="40"/>
      <c r="C72" s="40"/>
      <c r="D72" s="40"/>
      <c r="E72" s="40"/>
      <c r="F72" s="40"/>
      <c r="G72" s="40"/>
      <c r="H72" s="40"/>
    </row>
    <row r="73" spans="1:8" x14ac:dyDescent="0.2">
      <c r="A73" s="42" t="s">
        <v>103</v>
      </c>
      <c r="B73" s="42" t="s">
        <v>104</v>
      </c>
      <c r="C73" s="42" t="s">
        <v>105</v>
      </c>
      <c r="D73" s="42" t="s">
        <v>174</v>
      </c>
      <c r="E73" s="42" t="s">
        <v>175</v>
      </c>
      <c r="F73" s="42" t="s">
        <v>142</v>
      </c>
      <c r="G73" s="42" t="s">
        <v>154</v>
      </c>
      <c r="H73" s="42" t="s">
        <v>155</v>
      </c>
    </row>
    <row r="74" spans="1:8" x14ac:dyDescent="0.2">
      <c r="A74" s="43">
        <v>1250</v>
      </c>
      <c r="B74" s="41" t="s">
        <v>176</v>
      </c>
      <c r="C74" s="234">
        <f>SUM(C75:C86)</f>
        <v>4374545.8899999997</v>
      </c>
      <c r="D74" s="234">
        <f t="shared" ref="D74:E74" si="2">SUM(D75:D86)</f>
        <v>623959.22</v>
      </c>
      <c r="E74" s="234">
        <f t="shared" si="2"/>
        <v>2498936.4299999997</v>
      </c>
    </row>
    <row r="75" spans="1:8" x14ac:dyDescent="0.2">
      <c r="A75" s="43">
        <v>1251</v>
      </c>
      <c r="B75" s="41" t="s">
        <v>177</v>
      </c>
      <c r="C75" s="234">
        <v>3419419.48</v>
      </c>
      <c r="D75" s="234">
        <v>507458.04</v>
      </c>
      <c r="E75" s="234">
        <v>1901761.45</v>
      </c>
    </row>
    <row r="76" spans="1:8" x14ac:dyDescent="0.2">
      <c r="A76" s="43">
        <v>1252</v>
      </c>
      <c r="B76" s="41" t="s">
        <v>178</v>
      </c>
      <c r="C76" s="234">
        <v>87767.07</v>
      </c>
      <c r="D76" s="234">
        <v>4265.5200000000004</v>
      </c>
      <c r="E76" s="234">
        <v>25277.279999999999</v>
      </c>
    </row>
    <row r="77" spans="1:8" x14ac:dyDescent="0.2">
      <c r="A77" s="43">
        <v>1253</v>
      </c>
      <c r="B77" s="41" t="s">
        <v>179</v>
      </c>
      <c r="C77" s="234">
        <v>0</v>
      </c>
      <c r="D77" s="234">
        <v>0</v>
      </c>
      <c r="E77" s="234">
        <v>0</v>
      </c>
    </row>
    <row r="78" spans="1:8" x14ac:dyDescent="0.2">
      <c r="A78" s="43">
        <v>1254</v>
      </c>
      <c r="B78" s="41" t="s">
        <v>180</v>
      </c>
      <c r="C78" s="234">
        <v>867359.34</v>
      </c>
      <c r="D78" s="234">
        <v>112235.66</v>
      </c>
      <c r="E78" s="234">
        <v>571897.69999999995</v>
      </c>
    </row>
    <row r="79" spans="1:8" x14ac:dyDescent="0.2">
      <c r="A79" s="43">
        <v>1259</v>
      </c>
      <c r="B79" s="41" t="s">
        <v>181</v>
      </c>
      <c r="C79" s="234">
        <v>0</v>
      </c>
      <c r="D79" s="234">
        <v>0</v>
      </c>
      <c r="E79" s="234">
        <v>0</v>
      </c>
    </row>
    <row r="80" spans="1:8" x14ac:dyDescent="0.2">
      <c r="A80" s="43">
        <v>1270</v>
      </c>
      <c r="B80" s="41" t="s">
        <v>182</v>
      </c>
      <c r="C80" s="234">
        <v>0</v>
      </c>
      <c r="D80" s="234">
        <v>0</v>
      </c>
      <c r="E80" s="234">
        <v>0</v>
      </c>
    </row>
    <row r="81" spans="1:8" x14ac:dyDescent="0.2">
      <c r="A81" s="43">
        <v>1271</v>
      </c>
      <c r="B81" s="41" t="s">
        <v>183</v>
      </c>
      <c r="C81" s="234">
        <v>0</v>
      </c>
      <c r="D81" s="234">
        <v>0</v>
      </c>
      <c r="E81" s="234">
        <v>0</v>
      </c>
    </row>
    <row r="82" spans="1:8" x14ac:dyDescent="0.2">
      <c r="A82" s="43">
        <v>1272</v>
      </c>
      <c r="B82" s="41" t="s">
        <v>184</v>
      </c>
      <c r="C82" s="234">
        <v>0</v>
      </c>
      <c r="D82" s="234">
        <v>0</v>
      </c>
      <c r="E82" s="234">
        <v>0</v>
      </c>
    </row>
    <row r="83" spans="1:8" x14ac:dyDescent="0.2">
      <c r="A83" s="43">
        <v>1273</v>
      </c>
      <c r="B83" s="41" t="s">
        <v>185</v>
      </c>
      <c r="C83" s="234">
        <v>0</v>
      </c>
      <c r="D83" s="234">
        <v>0</v>
      </c>
      <c r="E83" s="234">
        <v>0</v>
      </c>
    </row>
    <row r="84" spans="1:8" x14ac:dyDescent="0.2">
      <c r="A84" s="43">
        <v>1274</v>
      </c>
      <c r="B84" s="41" t="s">
        <v>186</v>
      </c>
      <c r="C84" s="234">
        <v>0</v>
      </c>
      <c r="D84" s="234">
        <v>0</v>
      </c>
      <c r="E84" s="234">
        <v>0</v>
      </c>
    </row>
    <row r="85" spans="1:8" x14ac:dyDescent="0.2">
      <c r="A85" s="43">
        <v>1275</v>
      </c>
      <c r="B85" s="41" t="s">
        <v>187</v>
      </c>
      <c r="C85" s="234">
        <v>0</v>
      </c>
      <c r="D85" s="234">
        <v>0</v>
      </c>
      <c r="E85" s="234">
        <v>0</v>
      </c>
    </row>
    <row r="86" spans="1:8" x14ac:dyDescent="0.2">
      <c r="A86" s="43">
        <v>1279</v>
      </c>
      <c r="B86" s="41" t="s">
        <v>188</v>
      </c>
      <c r="C86" s="234">
        <v>0</v>
      </c>
      <c r="D86" s="234">
        <v>0</v>
      </c>
      <c r="E86" s="234">
        <v>0</v>
      </c>
    </row>
    <row r="88" spans="1:8" x14ac:dyDescent="0.2">
      <c r="A88" s="40" t="s">
        <v>189</v>
      </c>
      <c r="B88" s="40"/>
      <c r="C88" s="40"/>
      <c r="D88" s="40"/>
      <c r="E88" s="40"/>
      <c r="F88" s="40"/>
      <c r="G88" s="40"/>
      <c r="H88" s="40"/>
    </row>
    <row r="89" spans="1:8" x14ac:dyDescent="0.2">
      <c r="A89" s="42" t="s">
        <v>103</v>
      </c>
      <c r="B89" s="42" t="s">
        <v>104</v>
      </c>
      <c r="C89" s="42" t="s">
        <v>105</v>
      </c>
      <c r="D89" s="42" t="s">
        <v>190</v>
      </c>
      <c r="E89" s="42"/>
      <c r="F89" s="42"/>
      <c r="G89" s="42"/>
      <c r="H89" s="42"/>
    </row>
    <row r="90" spans="1:8" x14ac:dyDescent="0.2">
      <c r="A90" s="43">
        <v>1160</v>
      </c>
      <c r="B90" s="41" t="s">
        <v>191</v>
      </c>
      <c r="C90" s="165">
        <v>0</v>
      </c>
    </row>
    <row r="91" spans="1:8" x14ac:dyDescent="0.2">
      <c r="A91" s="43">
        <v>1161</v>
      </c>
      <c r="B91" s="41" t="s">
        <v>192</v>
      </c>
      <c r="C91" s="165">
        <v>0</v>
      </c>
    </row>
    <row r="92" spans="1:8" x14ac:dyDescent="0.2">
      <c r="A92" s="43">
        <v>1162</v>
      </c>
      <c r="B92" s="41" t="s">
        <v>193</v>
      </c>
      <c r="C92" s="165">
        <v>0</v>
      </c>
    </row>
    <row r="94" spans="1:8" x14ac:dyDescent="0.2">
      <c r="A94" s="40" t="s">
        <v>194</v>
      </c>
      <c r="B94" s="40"/>
      <c r="C94" s="40"/>
      <c r="D94" s="40"/>
      <c r="E94" s="40"/>
      <c r="F94" s="40"/>
      <c r="G94" s="40"/>
      <c r="H94" s="40"/>
    </row>
    <row r="95" spans="1:8" x14ac:dyDescent="0.2">
      <c r="A95" s="42" t="s">
        <v>103</v>
      </c>
      <c r="B95" s="42" t="s">
        <v>104</v>
      </c>
      <c r="C95" s="42" t="s">
        <v>105</v>
      </c>
      <c r="D95" s="42" t="s">
        <v>120</v>
      </c>
      <c r="E95" s="42"/>
      <c r="F95" s="42"/>
      <c r="G95" s="42"/>
      <c r="H95" s="42"/>
    </row>
    <row r="96" spans="1:8" x14ac:dyDescent="0.2">
      <c r="A96" s="43">
        <v>1290</v>
      </c>
      <c r="B96" s="41" t="s">
        <v>195</v>
      </c>
      <c r="C96" s="165">
        <v>0</v>
      </c>
    </row>
    <row r="97" spans="1:8" x14ac:dyDescent="0.2">
      <c r="A97" s="43">
        <v>1291</v>
      </c>
      <c r="B97" s="41" t="s">
        <v>196</v>
      </c>
      <c r="C97" s="165">
        <v>0</v>
      </c>
    </row>
    <row r="98" spans="1:8" x14ac:dyDescent="0.2">
      <c r="A98" s="43">
        <v>1292</v>
      </c>
      <c r="B98" s="41" t="s">
        <v>197</v>
      </c>
      <c r="C98" s="165">
        <v>0</v>
      </c>
    </row>
    <row r="99" spans="1:8" x14ac:dyDescent="0.2">
      <c r="A99" s="43">
        <v>1293</v>
      </c>
      <c r="B99" s="41" t="s">
        <v>198</v>
      </c>
      <c r="C99" s="165">
        <v>0</v>
      </c>
    </row>
    <row r="101" spans="1:8" x14ac:dyDescent="0.2">
      <c r="A101" s="40" t="s">
        <v>199</v>
      </c>
      <c r="B101" s="40"/>
      <c r="C101" s="40"/>
      <c r="D101" s="40"/>
      <c r="E101" s="40"/>
      <c r="F101" s="40"/>
      <c r="G101" s="40"/>
      <c r="H101" s="40"/>
    </row>
    <row r="102" spans="1:8" x14ac:dyDescent="0.2">
      <c r="A102" s="42" t="s">
        <v>103</v>
      </c>
      <c r="B102" s="42" t="s">
        <v>104</v>
      </c>
      <c r="C102" s="42" t="s">
        <v>105</v>
      </c>
      <c r="D102" s="42" t="s">
        <v>116</v>
      </c>
      <c r="E102" s="42" t="s">
        <v>117</v>
      </c>
      <c r="F102" s="42" t="s">
        <v>118</v>
      </c>
      <c r="G102" s="42" t="s">
        <v>200</v>
      </c>
      <c r="H102" s="42" t="s">
        <v>201</v>
      </c>
    </row>
    <row r="103" spans="1:8" x14ac:dyDescent="0.2">
      <c r="A103" s="43">
        <v>2110</v>
      </c>
      <c r="B103" s="41" t="s">
        <v>202</v>
      </c>
      <c r="C103" s="234">
        <f>SUM(C104:C116)</f>
        <v>863625.55</v>
      </c>
      <c r="D103" s="234">
        <v>0</v>
      </c>
      <c r="E103" s="234">
        <v>0</v>
      </c>
      <c r="F103" s="234">
        <v>0</v>
      </c>
      <c r="G103" s="234">
        <v>0</v>
      </c>
    </row>
    <row r="104" spans="1:8" x14ac:dyDescent="0.2">
      <c r="A104" s="43">
        <v>2111</v>
      </c>
      <c r="B104" s="41" t="s">
        <v>203</v>
      </c>
      <c r="C104" s="234">
        <v>479532.82</v>
      </c>
      <c r="D104" s="234">
        <v>0</v>
      </c>
      <c r="E104" s="234">
        <v>0</v>
      </c>
      <c r="F104" s="234">
        <v>0</v>
      </c>
      <c r="G104" s="234">
        <v>0</v>
      </c>
    </row>
    <row r="105" spans="1:8" x14ac:dyDescent="0.2">
      <c r="A105" s="43">
        <v>2112</v>
      </c>
      <c r="B105" s="41" t="s">
        <v>204</v>
      </c>
      <c r="C105" s="234">
        <v>188846.44</v>
      </c>
      <c r="D105" s="234">
        <v>0</v>
      </c>
      <c r="E105" s="234">
        <v>0</v>
      </c>
      <c r="F105" s="234">
        <v>0</v>
      </c>
      <c r="G105" s="234">
        <v>0</v>
      </c>
    </row>
    <row r="106" spans="1:8" x14ac:dyDescent="0.2">
      <c r="A106" s="43">
        <v>2113</v>
      </c>
      <c r="B106" s="41" t="s">
        <v>205</v>
      </c>
      <c r="C106" s="234">
        <v>0</v>
      </c>
      <c r="D106" s="234">
        <v>0</v>
      </c>
      <c r="E106" s="234">
        <v>0</v>
      </c>
      <c r="F106" s="234">
        <v>0</v>
      </c>
      <c r="G106" s="234">
        <v>0</v>
      </c>
    </row>
    <row r="107" spans="1:8" x14ac:dyDescent="0.2">
      <c r="A107" s="43">
        <v>2114</v>
      </c>
      <c r="B107" s="41" t="s">
        <v>206</v>
      </c>
      <c r="C107" s="234">
        <v>0</v>
      </c>
      <c r="D107" s="234">
        <v>0</v>
      </c>
      <c r="E107" s="234">
        <v>0</v>
      </c>
      <c r="F107" s="234">
        <v>0</v>
      </c>
      <c r="G107" s="234">
        <v>0</v>
      </c>
    </row>
    <row r="108" spans="1:8" x14ac:dyDescent="0.2">
      <c r="A108" s="43">
        <v>2115</v>
      </c>
      <c r="B108" s="41" t="s">
        <v>207</v>
      </c>
      <c r="C108" s="234">
        <v>0</v>
      </c>
      <c r="D108" s="234">
        <v>0</v>
      </c>
      <c r="E108" s="234">
        <v>0</v>
      </c>
      <c r="F108" s="234">
        <v>0</v>
      </c>
      <c r="G108" s="234">
        <v>0</v>
      </c>
    </row>
    <row r="109" spans="1:8" x14ac:dyDescent="0.2">
      <c r="A109" s="43">
        <v>2116</v>
      </c>
      <c r="B109" s="41" t="s">
        <v>208</v>
      </c>
      <c r="C109" s="234">
        <v>0</v>
      </c>
      <c r="D109" s="234">
        <v>0</v>
      </c>
      <c r="E109" s="234">
        <v>0</v>
      </c>
      <c r="F109" s="234">
        <v>0</v>
      </c>
      <c r="G109" s="234">
        <v>0</v>
      </c>
    </row>
    <row r="110" spans="1:8" x14ac:dyDescent="0.2">
      <c r="A110" s="43">
        <v>2117</v>
      </c>
      <c r="B110" s="41" t="s">
        <v>209</v>
      </c>
      <c r="C110" s="234">
        <v>195246.29</v>
      </c>
      <c r="D110" s="234">
        <v>0</v>
      </c>
      <c r="E110" s="234">
        <v>0</v>
      </c>
      <c r="F110" s="234">
        <v>0</v>
      </c>
      <c r="G110" s="234">
        <v>0</v>
      </c>
    </row>
    <row r="111" spans="1:8" x14ac:dyDescent="0.2">
      <c r="A111" s="43">
        <v>2118</v>
      </c>
      <c r="B111" s="41" t="s">
        <v>210</v>
      </c>
      <c r="C111" s="234">
        <v>0</v>
      </c>
      <c r="D111" s="234">
        <v>0</v>
      </c>
      <c r="E111" s="234">
        <v>0</v>
      </c>
      <c r="F111" s="234">
        <v>0</v>
      </c>
      <c r="G111" s="234">
        <v>0</v>
      </c>
    </row>
    <row r="112" spans="1:8" x14ac:dyDescent="0.2">
      <c r="A112" s="43">
        <v>2119</v>
      </c>
      <c r="B112" s="41" t="s">
        <v>211</v>
      </c>
      <c r="C112" s="234">
        <v>0</v>
      </c>
      <c r="D112" s="234">
        <v>0</v>
      </c>
      <c r="E112" s="234">
        <v>0</v>
      </c>
      <c r="F112" s="234">
        <v>0</v>
      </c>
      <c r="G112" s="234">
        <v>0</v>
      </c>
    </row>
    <row r="113" spans="1:8" x14ac:dyDescent="0.2">
      <c r="A113" s="43">
        <v>2120</v>
      </c>
      <c r="B113" s="41" t="s">
        <v>212</v>
      </c>
      <c r="C113" s="234">
        <v>0</v>
      </c>
      <c r="D113" s="234">
        <v>0</v>
      </c>
      <c r="E113" s="234">
        <v>0</v>
      </c>
      <c r="F113" s="234">
        <v>0</v>
      </c>
      <c r="G113" s="234">
        <v>0</v>
      </c>
    </row>
    <row r="114" spans="1:8" x14ac:dyDescent="0.2">
      <c r="A114" s="43">
        <v>2121</v>
      </c>
      <c r="B114" s="41" t="s">
        <v>213</v>
      </c>
      <c r="C114" s="234">
        <v>0</v>
      </c>
      <c r="D114" s="234">
        <v>0</v>
      </c>
      <c r="E114" s="234">
        <v>0</v>
      </c>
      <c r="F114" s="234">
        <v>0</v>
      </c>
      <c r="G114" s="234">
        <v>0</v>
      </c>
    </row>
    <row r="115" spans="1:8" x14ac:dyDescent="0.2">
      <c r="A115" s="43">
        <v>2122</v>
      </c>
      <c r="B115" s="41" t="s">
        <v>214</v>
      </c>
      <c r="C115" s="234">
        <v>0</v>
      </c>
      <c r="D115" s="234">
        <v>0</v>
      </c>
      <c r="E115" s="234">
        <v>0</v>
      </c>
      <c r="F115" s="234">
        <v>0</v>
      </c>
      <c r="G115" s="234">
        <v>0</v>
      </c>
    </row>
    <row r="116" spans="1:8" x14ac:dyDescent="0.2">
      <c r="A116" s="43">
        <v>2129</v>
      </c>
      <c r="B116" s="41" t="s">
        <v>215</v>
      </c>
      <c r="C116" s="234">
        <v>0</v>
      </c>
      <c r="D116" s="234">
        <v>0</v>
      </c>
      <c r="E116" s="234">
        <v>0</v>
      </c>
      <c r="F116" s="234">
        <v>0</v>
      </c>
      <c r="G116" s="234">
        <v>0</v>
      </c>
    </row>
    <row r="118" spans="1:8" x14ac:dyDescent="0.2">
      <c r="A118" s="40" t="s">
        <v>216</v>
      </c>
      <c r="B118" s="40"/>
      <c r="C118" s="40"/>
      <c r="D118" s="40"/>
      <c r="E118" s="40"/>
      <c r="F118" s="40"/>
      <c r="G118" s="40"/>
      <c r="H118" s="40"/>
    </row>
    <row r="119" spans="1:8" x14ac:dyDescent="0.2">
      <c r="A119" s="42" t="s">
        <v>103</v>
      </c>
      <c r="B119" s="42" t="s">
        <v>104</v>
      </c>
      <c r="C119" s="42" t="s">
        <v>105</v>
      </c>
      <c r="D119" s="42" t="s">
        <v>217</v>
      </c>
      <c r="E119" s="42" t="s">
        <v>120</v>
      </c>
      <c r="F119" s="42"/>
      <c r="G119" s="42"/>
      <c r="H119" s="42"/>
    </row>
    <row r="120" spans="1:8" x14ac:dyDescent="0.2">
      <c r="A120" s="43">
        <v>2160</v>
      </c>
      <c r="B120" s="41" t="s">
        <v>218</v>
      </c>
      <c r="C120" s="165">
        <v>0</v>
      </c>
    </row>
    <row r="121" spans="1:8" x14ac:dyDescent="0.2">
      <c r="A121" s="43">
        <v>2161</v>
      </c>
      <c r="B121" s="41" t="s">
        <v>219</v>
      </c>
      <c r="C121" s="165">
        <v>0</v>
      </c>
    </row>
    <row r="122" spans="1:8" x14ac:dyDescent="0.2">
      <c r="A122" s="43">
        <v>2162</v>
      </c>
      <c r="B122" s="41" t="s">
        <v>220</v>
      </c>
      <c r="C122" s="165">
        <v>0</v>
      </c>
    </row>
    <row r="123" spans="1:8" x14ac:dyDescent="0.2">
      <c r="A123" s="43">
        <v>2163</v>
      </c>
      <c r="B123" s="41" t="s">
        <v>221</v>
      </c>
      <c r="C123" s="165">
        <v>0</v>
      </c>
    </row>
    <row r="124" spans="1:8" x14ac:dyDescent="0.2">
      <c r="A124" s="43">
        <v>2164</v>
      </c>
      <c r="B124" s="41" t="s">
        <v>222</v>
      </c>
      <c r="C124" s="165">
        <v>0</v>
      </c>
    </row>
    <row r="125" spans="1:8" x14ac:dyDescent="0.2">
      <c r="A125" s="43">
        <v>2165</v>
      </c>
      <c r="B125" s="41" t="s">
        <v>223</v>
      </c>
      <c r="C125" s="165">
        <v>0</v>
      </c>
    </row>
    <row r="126" spans="1:8" x14ac:dyDescent="0.2">
      <c r="A126" s="43">
        <v>2166</v>
      </c>
      <c r="B126" s="41" t="s">
        <v>224</v>
      </c>
      <c r="C126" s="165">
        <v>0</v>
      </c>
    </row>
    <row r="127" spans="1:8" x14ac:dyDescent="0.2">
      <c r="A127" s="43">
        <v>2250</v>
      </c>
      <c r="B127" s="41" t="s">
        <v>225</v>
      </c>
      <c r="C127" s="165">
        <v>0</v>
      </c>
    </row>
    <row r="128" spans="1:8" x14ac:dyDescent="0.2">
      <c r="A128" s="43">
        <v>2251</v>
      </c>
      <c r="B128" s="41" t="s">
        <v>226</v>
      </c>
      <c r="C128" s="165">
        <v>0</v>
      </c>
    </row>
    <row r="129" spans="1:8" x14ac:dyDescent="0.2">
      <c r="A129" s="43">
        <v>2252</v>
      </c>
      <c r="B129" s="41" t="s">
        <v>227</v>
      </c>
      <c r="C129" s="165">
        <v>0</v>
      </c>
    </row>
    <row r="130" spans="1:8" x14ac:dyDescent="0.2">
      <c r="A130" s="43">
        <v>2253</v>
      </c>
      <c r="B130" s="41" t="s">
        <v>228</v>
      </c>
      <c r="C130" s="165">
        <v>0</v>
      </c>
    </row>
    <row r="131" spans="1:8" x14ac:dyDescent="0.2">
      <c r="A131" s="43">
        <v>2254</v>
      </c>
      <c r="B131" s="41" t="s">
        <v>229</v>
      </c>
      <c r="C131" s="165">
        <v>0</v>
      </c>
    </row>
    <row r="132" spans="1:8" x14ac:dyDescent="0.2">
      <c r="A132" s="43">
        <v>2255</v>
      </c>
      <c r="B132" s="41" t="s">
        <v>230</v>
      </c>
      <c r="C132" s="165">
        <v>0</v>
      </c>
    </row>
    <row r="133" spans="1:8" x14ac:dyDescent="0.2">
      <c r="A133" s="43">
        <v>2256</v>
      </c>
      <c r="B133" s="41" t="s">
        <v>231</v>
      </c>
      <c r="C133" s="165">
        <v>0</v>
      </c>
    </row>
    <row r="135" spans="1:8" x14ac:dyDescent="0.2">
      <c r="A135" s="40" t="s">
        <v>232</v>
      </c>
      <c r="B135" s="40"/>
      <c r="C135" s="40"/>
      <c r="D135" s="40"/>
      <c r="E135" s="40"/>
      <c r="F135" s="40"/>
      <c r="G135" s="40"/>
      <c r="H135" s="40"/>
    </row>
    <row r="136" spans="1:8" x14ac:dyDescent="0.2">
      <c r="A136" s="47" t="s">
        <v>103</v>
      </c>
      <c r="B136" s="47" t="s">
        <v>104</v>
      </c>
      <c r="C136" s="47" t="s">
        <v>105</v>
      </c>
      <c r="D136" s="47" t="s">
        <v>217</v>
      </c>
      <c r="E136" s="47" t="s">
        <v>120</v>
      </c>
      <c r="F136" s="47"/>
      <c r="G136" s="47"/>
      <c r="H136" s="47"/>
    </row>
    <row r="137" spans="1:8" x14ac:dyDescent="0.2">
      <c r="A137" s="43">
        <v>2159</v>
      </c>
      <c r="B137" s="41" t="s">
        <v>233</v>
      </c>
      <c r="C137" s="165">
        <v>0</v>
      </c>
    </row>
    <row r="138" spans="1:8" x14ac:dyDescent="0.2">
      <c r="A138" s="43">
        <v>2199</v>
      </c>
      <c r="B138" s="41" t="s">
        <v>234</v>
      </c>
      <c r="C138" s="165">
        <v>0</v>
      </c>
    </row>
    <row r="139" spans="1:8" x14ac:dyDescent="0.2">
      <c r="A139" s="43">
        <v>2240</v>
      </c>
      <c r="B139" s="41" t="s">
        <v>235</v>
      </c>
      <c r="C139" s="165">
        <v>0</v>
      </c>
    </row>
    <row r="140" spans="1:8" x14ac:dyDescent="0.2">
      <c r="A140" s="43">
        <v>2241</v>
      </c>
      <c r="B140" s="41" t="s">
        <v>236</v>
      </c>
      <c r="C140" s="165">
        <v>0</v>
      </c>
    </row>
    <row r="141" spans="1:8" x14ac:dyDescent="0.2">
      <c r="A141" s="43">
        <v>2242</v>
      </c>
      <c r="B141" s="41" t="s">
        <v>237</v>
      </c>
      <c r="C141" s="165">
        <v>0</v>
      </c>
    </row>
    <row r="142" spans="1:8" x14ac:dyDescent="0.2">
      <c r="A142" s="43">
        <v>2249</v>
      </c>
      <c r="B142" s="41" t="s">
        <v>238</v>
      </c>
      <c r="C142" s="165">
        <v>0</v>
      </c>
    </row>
    <row r="144" spans="1:8" x14ac:dyDescent="0.2">
      <c r="B144" s="41"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4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2"/>
  <sheetViews>
    <sheetView showGridLines="0" zoomScaleNormal="100" zoomScaleSheetLayoutView="100" workbookViewId="0">
      <selection sqref="A1:C1"/>
    </sheetView>
  </sheetViews>
  <sheetFormatPr baseColWidth="10" defaultColWidth="9.140625" defaultRowHeight="11.25" x14ac:dyDescent="0.2"/>
  <cols>
    <col min="1" max="1" width="10" style="41" customWidth="1"/>
    <col min="2" max="2" width="72.85546875" style="41" bestFit="1" customWidth="1"/>
    <col min="3" max="3" width="15.7109375" style="41" customWidth="1"/>
    <col min="4" max="5" width="19.7109375" style="41" customWidth="1"/>
    <col min="6" max="16384" width="9.140625" style="41"/>
  </cols>
  <sheetData>
    <row r="1" spans="1:5" s="57" customFormat="1" ht="18.95" customHeight="1" x14ac:dyDescent="0.25">
      <c r="A1" s="354" t="s">
        <v>72</v>
      </c>
      <c r="B1" s="354"/>
      <c r="C1" s="354"/>
      <c r="D1" s="36" t="s">
        <v>97</v>
      </c>
      <c r="E1" s="37">
        <v>2021</v>
      </c>
    </row>
    <row r="2" spans="1:5" s="38" customFormat="1" ht="18.95" customHeight="1" x14ac:dyDescent="0.25">
      <c r="A2" s="354" t="s">
        <v>437</v>
      </c>
      <c r="B2" s="354"/>
      <c r="C2" s="354"/>
      <c r="D2" s="36" t="s">
        <v>99</v>
      </c>
      <c r="E2" s="37" t="s">
        <v>603</v>
      </c>
    </row>
    <row r="3" spans="1:5" s="38" customFormat="1" ht="18.95" customHeight="1" x14ac:dyDescent="0.25">
      <c r="A3" s="354" t="s">
        <v>654</v>
      </c>
      <c r="B3" s="354"/>
      <c r="C3" s="354"/>
      <c r="D3" s="36" t="s">
        <v>100</v>
      </c>
      <c r="E3" s="37">
        <v>4</v>
      </c>
    </row>
    <row r="4" spans="1:5" x14ac:dyDescent="0.2">
      <c r="A4" s="39" t="s">
        <v>101</v>
      </c>
      <c r="B4" s="40"/>
      <c r="C4" s="40"/>
      <c r="D4" s="40"/>
      <c r="E4" s="40"/>
    </row>
    <row r="6" spans="1:5" x14ac:dyDescent="0.2">
      <c r="A6" s="53" t="s">
        <v>436</v>
      </c>
      <c r="B6" s="53"/>
      <c r="C6" s="53"/>
      <c r="D6" s="53"/>
      <c r="E6" s="53"/>
    </row>
    <row r="7" spans="1:5" x14ac:dyDescent="0.2">
      <c r="A7" s="52" t="s">
        <v>103</v>
      </c>
      <c r="B7" s="52" t="s">
        <v>104</v>
      </c>
      <c r="C7" s="52" t="s">
        <v>105</v>
      </c>
      <c r="D7" s="52" t="s">
        <v>388</v>
      </c>
      <c r="E7" s="52"/>
    </row>
    <row r="8" spans="1:5" x14ac:dyDescent="0.2">
      <c r="A8" s="55">
        <v>4100</v>
      </c>
      <c r="B8" s="48" t="s">
        <v>435</v>
      </c>
      <c r="C8" s="277">
        <f>SUM(C9:C54)</f>
        <v>4020711.68</v>
      </c>
      <c r="D8" s="48"/>
      <c r="E8" s="54"/>
    </row>
    <row r="9" spans="1:5" x14ac:dyDescent="0.2">
      <c r="A9" s="55">
        <v>4110</v>
      </c>
      <c r="B9" s="48" t="s">
        <v>434</v>
      </c>
      <c r="C9" s="277">
        <v>0</v>
      </c>
      <c r="D9" s="48"/>
      <c r="E9" s="54"/>
    </row>
    <row r="10" spans="1:5" x14ac:dyDescent="0.2">
      <c r="A10" s="55">
        <v>4111</v>
      </c>
      <c r="B10" s="48" t="s">
        <v>433</v>
      </c>
      <c r="C10" s="277">
        <v>0</v>
      </c>
      <c r="D10" s="48"/>
      <c r="E10" s="54"/>
    </row>
    <row r="11" spans="1:5" x14ac:dyDescent="0.2">
      <c r="A11" s="55">
        <v>4112</v>
      </c>
      <c r="B11" s="48" t="s">
        <v>432</v>
      </c>
      <c r="C11" s="277">
        <v>0</v>
      </c>
      <c r="D11" s="48"/>
      <c r="E11" s="54"/>
    </row>
    <row r="12" spans="1:5" x14ac:dyDescent="0.2">
      <c r="A12" s="55">
        <v>4113</v>
      </c>
      <c r="B12" s="48" t="s">
        <v>431</v>
      </c>
      <c r="C12" s="277">
        <v>0</v>
      </c>
      <c r="D12" s="48"/>
      <c r="E12" s="54"/>
    </row>
    <row r="13" spans="1:5" x14ac:dyDescent="0.2">
      <c r="A13" s="55">
        <v>4114</v>
      </c>
      <c r="B13" s="48" t="s">
        <v>430</v>
      </c>
      <c r="C13" s="277">
        <v>0</v>
      </c>
      <c r="D13" s="48"/>
      <c r="E13" s="54"/>
    </row>
    <row r="14" spans="1:5" x14ac:dyDescent="0.2">
      <c r="A14" s="55">
        <v>4115</v>
      </c>
      <c r="B14" s="48" t="s">
        <v>429</v>
      </c>
      <c r="C14" s="277">
        <v>0</v>
      </c>
      <c r="D14" s="48"/>
      <c r="E14" s="54"/>
    </row>
    <row r="15" spans="1:5" x14ac:dyDescent="0.2">
      <c r="A15" s="55">
        <v>4116</v>
      </c>
      <c r="B15" s="48" t="s">
        <v>428</v>
      </c>
      <c r="C15" s="277">
        <v>0</v>
      </c>
      <c r="D15" s="48"/>
      <c r="E15" s="54"/>
    </row>
    <row r="16" spans="1:5" x14ac:dyDescent="0.2">
      <c r="A16" s="55">
        <v>4117</v>
      </c>
      <c r="B16" s="48" t="s">
        <v>427</v>
      </c>
      <c r="C16" s="277">
        <v>0</v>
      </c>
      <c r="D16" s="48"/>
      <c r="E16" s="54"/>
    </row>
    <row r="17" spans="1:5" ht="22.5" x14ac:dyDescent="0.2">
      <c r="A17" s="55">
        <v>4118</v>
      </c>
      <c r="B17" s="56" t="s">
        <v>426</v>
      </c>
      <c r="C17" s="277">
        <v>0</v>
      </c>
      <c r="D17" s="48"/>
      <c r="E17" s="54"/>
    </row>
    <row r="18" spans="1:5" x14ac:dyDescent="0.2">
      <c r="A18" s="55">
        <v>4119</v>
      </c>
      <c r="B18" s="48" t="s">
        <v>425</v>
      </c>
      <c r="C18" s="277">
        <v>0</v>
      </c>
      <c r="D18" s="48"/>
      <c r="E18" s="54"/>
    </row>
    <row r="19" spans="1:5" x14ac:dyDescent="0.2">
      <c r="A19" s="55">
        <v>4120</v>
      </c>
      <c r="B19" s="48" t="s">
        <v>424</v>
      </c>
      <c r="C19" s="277">
        <v>0</v>
      </c>
      <c r="D19" s="48"/>
      <c r="E19" s="54"/>
    </row>
    <row r="20" spans="1:5" x14ac:dyDescent="0.2">
      <c r="A20" s="55">
        <v>4121</v>
      </c>
      <c r="B20" s="48" t="s">
        <v>423</v>
      </c>
      <c r="C20" s="277">
        <v>0</v>
      </c>
      <c r="D20" s="48"/>
      <c r="E20" s="54"/>
    </row>
    <row r="21" spans="1:5" x14ac:dyDescent="0.2">
      <c r="A21" s="55">
        <v>4122</v>
      </c>
      <c r="B21" s="48" t="s">
        <v>422</v>
      </c>
      <c r="C21" s="277">
        <v>0</v>
      </c>
      <c r="D21" s="48"/>
      <c r="E21" s="54"/>
    </row>
    <row r="22" spans="1:5" x14ac:dyDescent="0.2">
      <c r="A22" s="55">
        <v>4123</v>
      </c>
      <c r="B22" s="48" t="s">
        <v>421</v>
      </c>
      <c r="C22" s="277">
        <v>0</v>
      </c>
      <c r="D22" s="48"/>
      <c r="E22" s="54"/>
    </row>
    <row r="23" spans="1:5" x14ac:dyDescent="0.2">
      <c r="A23" s="55">
        <v>4124</v>
      </c>
      <c r="B23" s="48" t="s">
        <v>420</v>
      </c>
      <c r="C23" s="277">
        <v>0</v>
      </c>
      <c r="D23" s="48"/>
      <c r="E23" s="54"/>
    </row>
    <row r="24" spans="1:5" x14ac:dyDescent="0.2">
      <c r="A24" s="55">
        <v>4129</v>
      </c>
      <c r="B24" s="48" t="s">
        <v>419</v>
      </c>
      <c r="C24" s="277">
        <v>0</v>
      </c>
      <c r="D24" s="48"/>
      <c r="E24" s="54"/>
    </row>
    <row r="25" spans="1:5" x14ac:dyDescent="0.2">
      <c r="A25" s="55">
        <v>4130</v>
      </c>
      <c r="B25" s="48" t="s">
        <v>418</v>
      </c>
      <c r="C25" s="277">
        <v>0</v>
      </c>
      <c r="D25" s="48"/>
      <c r="E25" s="54"/>
    </row>
    <row r="26" spans="1:5" x14ac:dyDescent="0.2">
      <c r="A26" s="55">
        <v>4131</v>
      </c>
      <c r="B26" s="48" t="s">
        <v>417</v>
      </c>
      <c r="C26" s="277">
        <v>0</v>
      </c>
      <c r="D26" s="48"/>
      <c r="E26" s="54"/>
    </row>
    <row r="27" spans="1:5" ht="22.5" x14ac:dyDescent="0.2">
      <c r="A27" s="55">
        <v>4132</v>
      </c>
      <c r="B27" s="56" t="s">
        <v>416</v>
      </c>
      <c r="C27" s="277">
        <v>0</v>
      </c>
      <c r="D27" s="48"/>
      <c r="E27" s="54"/>
    </row>
    <row r="28" spans="1:5" x14ac:dyDescent="0.2">
      <c r="A28" s="55">
        <v>4140</v>
      </c>
      <c r="B28" s="48" t="s">
        <v>415</v>
      </c>
      <c r="C28" s="277">
        <v>0</v>
      </c>
      <c r="D28" s="48"/>
      <c r="E28" s="54"/>
    </row>
    <row r="29" spans="1:5" x14ac:dyDescent="0.2">
      <c r="A29" s="55">
        <v>4141</v>
      </c>
      <c r="B29" s="48" t="s">
        <v>414</v>
      </c>
      <c r="C29" s="277">
        <v>0</v>
      </c>
      <c r="D29" s="48"/>
      <c r="E29" s="54"/>
    </row>
    <row r="30" spans="1:5" x14ac:dyDescent="0.2">
      <c r="A30" s="55">
        <v>4143</v>
      </c>
      <c r="B30" s="48" t="s">
        <v>413</v>
      </c>
      <c r="C30" s="277">
        <v>0</v>
      </c>
      <c r="D30" s="48"/>
      <c r="E30" s="54"/>
    </row>
    <row r="31" spans="1:5" x14ac:dyDescent="0.2">
      <c r="A31" s="55">
        <v>4144</v>
      </c>
      <c r="B31" s="48" t="s">
        <v>412</v>
      </c>
      <c r="C31" s="277">
        <v>0</v>
      </c>
      <c r="D31" s="48"/>
      <c r="E31" s="54"/>
    </row>
    <row r="32" spans="1:5" ht="22.5" x14ac:dyDescent="0.2">
      <c r="A32" s="55">
        <v>4145</v>
      </c>
      <c r="B32" s="56" t="s">
        <v>411</v>
      </c>
      <c r="C32" s="277">
        <v>0</v>
      </c>
      <c r="D32" s="48"/>
      <c r="E32" s="54"/>
    </row>
    <row r="33" spans="1:5" x14ac:dyDescent="0.2">
      <c r="A33" s="55">
        <v>4149</v>
      </c>
      <c r="B33" s="48" t="s">
        <v>410</v>
      </c>
      <c r="C33" s="277">
        <v>0</v>
      </c>
      <c r="D33" s="48"/>
      <c r="E33" s="54"/>
    </row>
    <row r="34" spans="1:5" x14ac:dyDescent="0.2">
      <c r="A34" s="55">
        <v>4150</v>
      </c>
      <c r="B34" s="48" t="s">
        <v>409</v>
      </c>
      <c r="C34" s="277">
        <v>0</v>
      </c>
      <c r="D34" s="48"/>
      <c r="E34" s="54"/>
    </row>
    <row r="35" spans="1:5" x14ac:dyDescent="0.2">
      <c r="A35" s="55">
        <v>4151</v>
      </c>
      <c r="B35" s="48" t="s">
        <v>409</v>
      </c>
      <c r="C35" s="277">
        <v>0</v>
      </c>
      <c r="D35" s="48"/>
      <c r="E35" s="54"/>
    </row>
    <row r="36" spans="1:5" ht="22.5" x14ac:dyDescent="0.2">
      <c r="A36" s="55">
        <v>4154</v>
      </c>
      <c r="B36" s="56" t="s">
        <v>408</v>
      </c>
      <c r="C36" s="277">
        <v>0</v>
      </c>
      <c r="D36" s="48"/>
      <c r="E36" s="54"/>
    </row>
    <row r="37" spans="1:5" x14ac:dyDescent="0.2">
      <c r="A37" s="55">
        <v>4160</v>
      </c>
      <c r="B37" s="48" t="s">
        <v>407</v>
      </c>
      <c r="C37" s="277">
        <v>0</v>
      </c>
      <c r="D37" s="48"/>
      <c r="E37" s="54"/>
    </row>
    <row r="38" spans="1:5" x14ac:dyDescent="0.2">
      <c r="A38" s="55">
        <v>4161</v>
      </c>
      <c r="B38" s="48" t="s">
        <v>406</v>
      </c>
      <c r="C38" s="277">
        <v>0</v>
      </c>
      <c r="D38" s="48"/>
      <c r="E38" s="54"/>
    </row>
    <row r="39" spans="1:5" x14ac:dyDescent="0.2">
      <c r="A39" s="55">
        <v>4162</v>
      </c>
      <c r="B39" s="48" t="s">
        <v>405</v>
      </c>
      <c r="C39" s="277">
        <v>0</v>
      </c>
      <c r="D39" s="48"/>
      <c r="E39" s="54"/>
    </row>
    <row r="40" spans="1:5" x14ac:dyDescent="0.2">
      <c r="A40" s="55">
        <v>4163</v>
      </c>
      <c r="B40" s="48" t="s">
        <v>404</v>
      </c>
      <c r="C40" s="277">
        <v>0</v>
      </c>
      <c r="D40" s="48"/>
      <c r="E40" s="54"/>
    </row>
    <row r="41" spans="1:5" x14ac:dyDescent="0.2">
      <c r="A41" s="55">
        <v>4164</v>
      </c>
      <c r="B41" s="48" t="s">
        <v>403</v>
      </c>
      <c r="C41" s="277">
        <v>0</v>
      </c>
      <c r="D41" s="48"/>
      <c r="E41" s="54"/>
    </row>
    <row r="42" spans="1:5" x14ac:dyDescent="0.2">
      <c r="A42" s="55">
        <v>4165</v>
      </c>
      <c r="B42" s="48" t="s">
        <v>402</v>
      </c>
      <c r="C42" s="277">
        <v>0</v>
      </c>
      <c r="D42" s="48"/>
      <c r="E42" s="54"/>
    </row>
    <row r="43" spans="1:5" ht="22.5" x14ac:dyDescent="0.2">
      <c r="A43" s="55">
        <v>4166</v>
      </c>
      <c r="B43" s="56" t="s">
        <v>401</v>
      </c>
      <c r="C43" s="277">
        <v>0</v>
      </c>
      <c r="D43" s="48"/>
      <c r="E43" s="54"/>
    </row>
    <row r="44" spans="1:5" x14ac:dyDescent="0.2">
      <c r="A44" s="55">
        <v>4168</v>
      </c>
      <c r="B44" s="48" t="s">
        <v>400</v>
      </c>
      <c r="C44" s="277">
        <v>0</v>
      </c>
      <c r="D44" s="48"/>
      <c r="E44" s="54"/>
    </row>
    <row r="45" spans="1:5" x14ac:dyDescent="0.2">
      <c r="A45" s="55">
        <v>4169</v>
      </c>
      <c r="B45" s="48" t="s">
        <v>399</v>
      </c>
      <c r="C45" s="277">
        <v>0</v>
      </c>
      <c r="D45" s="48"/>
      <c r="E45" s="54"/>
    </row>
    <row r="46" spans="1:5" x14ac:dyDescent="0.2">
      <c r="A46" s="55">
        <v>4170</v>
      </c>
      <c r="B46" s="48" t="s">
        <v>398</v>
      </c>
      <c r="C46" s="277">
        <v>4020711.68</v>
      </c>
      <c r="D46" s="48"/>
      <c r="E46" s="54"/>
    </row>
    <row r="47" spans="1:5" x14ac:dyDescent="0.2">
      <c r="A47" s="55">
        <v>4171</v>
      </c>
      <c r="B47" s="48" t="s">
        <v>397</v>
      </c>
      <c r="C47" s="277">
        <v>0</v>
      </c>
      <c r="D47" s="48"/>
      <c r="E47" s="54"/>
    </row>
    <row r="48" spans="1:5" x14ac:dyDescent="0.2">
      <c r="A48" s="55">
        <v>4172</v>
      </c>
      <c r="B48" s="48" t="s">
        <v>396</v>
      </c>
      <c r="C48" s="277">
        <v>0</v>
      </c>
      <c r="D48" s="48"/>
      <c r="E48" s="54"/>
    </row>
    <row r="49" spans="1:5" ht="22.5" x14ac:dyDescent="0.2">
      <c r="A49" s="55">
        <v>4173</v>
      </c>
      <c r="B49" s="56" t="s">
        <v>395</v>
      </c>
      <c r="C49" s="277">
        <v>0</v>
      </c>
      <c r="D49" s="48"/>
      <c r="E49" s="54"/>
    </row>
    <row r="50" spans="1:5" ht="22.5" x14ac:dyDescent="0.2">
      <c r="A50" s="55">
        <v>4174</v>
      </c>
      <c r="B50" s="56" t="s">
        <v>394</v>
      </c>
      <c r="C50" s="277">
        <v>0</v>
      </c>
      <c r="D50" s="48"/>
      <c r="E50" s="54"/>
    </row>
    <row r="51" spans="1:5" ht="22.5" x14ac:dyDescent="0.2">
      <c r="A51" s="55">
        <v>4175</v>
      </c>
      <c r="B51" s="56" t="s">
        <v>393</v>
      </c>
      <c r="C51" s="277">
        <v>0</v>
      </c>
      <c r="D51" s="48"/>
      <c r="E51" s="54"/>
    </row>
    <row r="52" spans="1:5" ht="22.5" x14ac:dyDescent="0.2">
      <c r="A52" s="55">
        <v>4176</v>
      </c>
      <c r="B52" s="56" t="s">
        <v>392</v>
      </c>
      <c r="C52" s="277">
        <v>0</v>
      </c>
      <c r="D52" s="48"/>
      <c r="E52" s="54"/>
    </row>
    <row r="53" spans="1:5" ht="22.5" x14ac:dyDescent="0.2">
      <c r="A53" s="55">
        <v>4177</v>
      </c>
      <c r="B53" s="56" t="s">
        <v>391</v>
      </c>
      <c r="C53" s="277">
        <v>0</v>
      </c>
      <c r="D53" s="48"/>
      <c r="E53" s="54"/>
    </row>
    <row r="54" spans="1:5" ht="22.5" x14ac:dyDescent="0.2">
      <c r="A54" s="55">
        <v>4178</v>
      </c>
      <c r="B54" s="56" t="s">
        <v>390</v>
      </c>
      <c r="C54" s="277">
        <v>0</v>
      </c>
      <c r="D54" s="48"/>
      <c r="E54" s="54"/>
    </row>
    <row r="55" spans="1:5" x14ac:dyDescent="0.2">
      <c r="A55" s="55"/>
      <c r="B55" s="56"/>
      <c r="C55" s="277"/>
      <c r="D55" s="48"/>
      <c r="E55" s="54"/>
    </row>
    <row r="56" spans="1:5" x14ac:dyDescent="0.2">
      <c r="A56" s="53" t="s">
        <v>389</v>
      </c>
      <c r="B56" s="53"/>
      <c r="C56" s="273"/>
      <c r="D56" s="53"/>
      <c r="E56" s="53"/>
    </row>
    <row r="57" spans="1:5" x14ac:dyDescent="0.2">
      <c r="A57" s="52" t="s">
        <v>103</v>
      </c>
      <c r="B57" s="52" t="s">
        <v>104</v>
      </c>
      <c r="C57" s="274" t="s">
        <v>105</v>
      </c>
      <c r="D57" s="52" t="s">
        <v>388</v>
      </c>
      <c r="E57" s="52"/>
    </row>
    <row r="58" spans="1:5" ht="33.75" x14ac:dyDescent="0.2">
      <c r="A58" s="55">
        <v>4200</v>
      </c>
      <c r="B58" s="56" t="s">
        <v>387</v>
      </c>
      <c r="C58" s="277">
        <f>SUM(C59:C69)</f>
        <v>26659235.559999999</v>
      </c>
      <c r="D58" s="48"/>
      <c r="E58" s="54"/>
    </row>
    <row r="59" spans="1:5" ht="22.5" x14ac:dyDescent="0.2">
      <c r="A59" s="55">
        <v>4210</v>
      </c>
      <c r="B59" s="56" t="s">
        <v>386</v>
      </c>
      <c r="C59" s="277">
        <v>0</v>
      </c>
      <c r="D59" s="48"/>
      <c r="E59" s="54"/>
    </row>
    <row r="60" spans="1:5" x14ac:dyDescent="0.2">
      <c r="A60" s="55">
        <v>4211</v>
      </c>
      <c r="B60" s="48" t="s">
        <v>296</v>
      </c>
      <c r="C60" s="277">
        <v>0</v>
      </c>
      <c r="D60" s="48"/>
      <c r="E60" s="54"/>
    </row>
    <row r="61" spans="1:5" x14ac:dyDescent="0.2">
      <c r="A61" s="55">
        <v>4212</v>
      </c>
      <c r="B61" s="48" t="s">
        <v>293</v>
      </c>
      <c r="C61" s="277">
        <v>0</v>
      </c>
      <c r="D61" s="48"/>
      <c r="E61" s="54"/>
    </row>
    <row r="62" spans="1:5" x14ac:dyDescent="0.2">
      <c r="A62" s="55">
        <v>4213</v>
      </c>
      <c r="B62" s="48" t="s">
        <v>290</v>
      </c>
      <c r="C62" s="277">
        <v>0</v>
      </c>
      <c r="D62" s="48"/>
      <c r="E62" s="54"/>
    </row>
    <row r="63" spans="1:5" x14ac:dyDescent="0.2">
      <c r="A63" s="55">
        <v>4214</v>
      </c>
      <c r="B63" s="48" t="s">
        <v>385</v>
      </c>
      <c r="C63" s="277">
        <v>0</v>
      </c>
      <c r="D63" s="48"/>
      <c r="E63" s="54"/>
    </row>
    <row r="64" spans="1:5" x14ac:dyDescent="0.2">
      <c r="A64" s="55">
        <v>4215</v>
      </c>
      <c r="B64" s="48" t="s">
        <v>384</v>
      </c>
      <c r="C64" s="277">
        <v>0</v>
      </c>
      <c r="D64" s="48"/>
      <c r="E64" s="54"/>
    </row>
    <row r="65" spans="1:5" x14ac:dyDescent="0.2">
      <c r="A65" s="55">
        <v>4220</v>
      </c>
      <c r="B65" s="48" t="s">
        <v>383</v>
      </c>
      <c r="C65" s="277">
        <v>0</v>
      </c>
      <c r="D65" s="48"/>
      <c r="E65" s="54"/>
    </row>
    <row r="66" spans="1:5" x14ac:dyDescent="0.2">
      <c r="A66" s="55">
        <v>4221</v>
      </c>
      <c r="B66" s="48" t="s">
        <v>382</v>
      </c>
      <c r="C66" s="277">
        <v>0</v>
      </c>
      <c r="D66" s="48"/>
      <c r="E66" s="54"/>
    </row>
    <row r="67" spans="1:5" x14ac:dyDescent="0.2">
      <c r="A67" s="55">
        <v>4223</v>
      </c>
      <c r="B67" s="48" t="s">
        <v>323</v>
      </c>
      <c r="C67" s="277">
        <v>26659235.559999999</v>
      </c>
      <c r="D67" s="48"/>
      <c r="E67" s="54"/>
    </row>
    <row r="68" spans="1:5" x14ac:dyDescent="0.2">
      <c r="A68" s="55">
        <v>4225</v>
      </c>
      <c r="B68" s="48" t="s">
        <v>315</v>
      </c>
      <c r="C68" s="277">
        <v>0</v>
      </c>
      <c r="D68" s="48"/>
      <c r="E68" s="54"/>
    </row>
    <row r="69" spans="1:5" x14ac:dyDescent="0.2">
      <c r="A69" s="55">
        <v>4227</v>
      </c>
      <c r="B69" s="48" t="s">
        <v>381</v>
      </c>
      <c r="C69" s="277">
        <v>0</v>
      </c>
      <c r="D69" s="48"/>
      <c r="E69" s="54"/>
    </row>
    <row r="70" spans="1:5" x14ac:dyDescent="0.2">
      <c r="A70" s="54"/>
      <c r="B70" s="54"/>
      <c r="C70" s="234"/>
      <c r="D70" s="54"/>
      <c r="E70" s="54"/>
    </row>
    <row r="71" spans="1:5" x14ac:dyDescent="0.2">
      <c r="A71" s="53" t="s">
        <v>380</v>
      </c>
      <c r="B71" s="53"/>
      <c r="C71" s="273"/>
      <c r="D71" s="53"/>
      <c r="E71" s="53"/>
    </row>
    <row r="72" spans="1:5" x14ac:dyDescent="0.2">
      <c r="A72" s="52" t="s">
        <v>103</v>
      </c>
      <c r="B72" s="52" t="s">
        <v>104</v>
      </c>
      <c r="C72" s="274" t="s">
        <v>105</v>
      </c>
      <c r="D72" s="52" t="s">
        <v>217</v>
      </c>
      <c r="E72" s="52" t="s">
        <v>120</v>
      </c>
    </row>
    <row r="73" spans="1:5" x14ac:dyDescent="0.2">
      <c r="A73" s="51">
        <v>4300</v>
      </c>
      <c r="B73" s="48" t="s">
        <v>379</v>
      </c>
      <c r="C73" s="277">
        <f>SUM(C74:C94)</f>
        <v>1395663.83</v>
      </c>
      <c r="D73" s="48"/>
      <c r="E73" s="48"/>
    </row>
    <row r="74" spans="1:5" x14ac:dyDescent="0.2">
      <c r="A74" s="51">
        <v>4310</v>
      </c>
      <c r="B74" s="48" t="s">
        <v>378</v>
      </c>
      <c r="C74" s="277">
        <v>0</v>
      </c>
      <c r="D74" s="48"/>
      <c r="E74" s="48"/>
    </row>
    <row r="75" spans="1:5" x14ac:dyDescent="0.2">
      <c r="A75" s="51">
        <v>4311</v>
      </c>
      <c r="B75" s="48" t="s">
        <v>377</v>
      </c>
      <c r="C75" s="277">
        <v>0</v>
      </c>
      <c r="D75" s="48"/>
      <c r="E75" s="48"/>
    </row>
    <row r="76" spans="1:5" x14ac:dyDescent="0.2">
      <c r="A76" s="51">
        <v>4319</v>
      </c>
      <c r="B76" s="48" t="s">
        <v>376</v>
      </c>
      <c r="C76" s="277">
        <v>1075946.3700000001</v>
      </c>
      <c r="D76" s="48"/>
      <c r="E76" s="48"/>
    </row>
    <row r="77" spans="1:5" x14ac:dyDescent="0.2">
      <c r="A77" s="51">
        <v>4320</v>
      </c>
      <c r="B77" s="48" t="s">
        <v>375</v>
      </c>
      <c r="C77" s="277">
        <v>0</v>
      </c>
      <c r="D77" s="48"/>
      <c r="E77" s="48"/>
    </row>
    <row r="78" spans="1:5" x14ac:dyDescent="0.2">
      <c r="A78" s="51">
        <v>4321</v>
      </c>
      <c r="B78" s="48" t="s">
        <v>374</v>
      </c>
      <c r="C78" s="277">
        <v>0</v>
      </c>
      <c r="D78" s="48"/>
      <c r="E78" s="48"/>
    </row>
    <row r="79" spans="1:5" x14ac:dyDescent="0.2">
      <c r="A79" s="51">
        <v>4322</v>
      </c>
      <c r="B79" s="48" t="s">
        <v>373</v>
      </c>
      <c r="C79" s="277">
        <v>0</v>
      </c>
      <c r="D79" s="48"/>
      <c r="E79" s="48"/>
    </row>
    <row r="80" spans="1:5" x14ac:dyDescent="0.2">
      <c r="A80" s="51">
        <v>4323</v>
      </c>
      <c r="B80" s="48" t="s">
        <v>372</v>
      </c>
      <c r="C80" s="277">
        <v>0</v>
      </c>
      <c r="D80" s="48"/>
      <c r="E80" s="48"/>
    </row>
    <row r="81" spans="1:5" x14ac:dyDescent="0.2">
      <c r="A81" s="51">
        <v>4324</v>
      </c>
      <c r="B81" s="48" t="s">
        <v>371</v>
      </c>
      <c r="C81" s="277">
        <v>0</v>
      </c>
      <c r="D81" s="48"/>
      <c r="E81" s="48"/>
    </row>
    <row r="82" spans="1:5" x14ac:dyDescent="0.2">
      <c r="A82" s="51">
        <v>4325</v>
      </c>
      <c r="B82" s="48" t="s">
        <v>370</v>
      </c>
      <c r="C82" s="277">
        <v>0</v>
      </c>
      <c r="D82" s="48"/>
      <c r="E82" s="48"/>
    </row>
    <row r="83" spans="1:5" x14ac:dyDescent="0.2">
      <c r="A83" s="51">
        <v>4330</v>
      </c>
      <c r="B83" s="48" t="s">
        <v>369</v>
      </c>
      <c r="C83" s="277">
        <v>0</v>
      </c>
      <c r="D83" s="48"/>
      <c r="E83" s="48"/>
    </row>
    <row r="84" spans="1:5" x14ac:dyDescent="0.2">
      <c r="A84" s="51">
        <v>4331</v>
      </c>
      <c r="B84" s="48" t="s">
        <v>369</v>
      </c>
      <c r="C84" s="277">
        <v>0</v>
      </c>
      <c r="D84" s="48"/>
      <c r="E84" s="48"/>
    </row>
    <row r="85" spans="1:5" x14ac:dyDescent="0.2">
      <c r="A85" s="51">
        <v>4340</v>
      </c>
      <c r="B85" s="48" t="s">
        <v>368</v>
      </c>
      <c r="C85" s="277">
        <v>0</v>
      </c>
      <c r="D85" s="48"/>
      <c r="E85" s="48"/>
    </row>
    <row r="86" spans="1:5" x14ac:dyDescent="0.2">
      <c r="A86" s="51">
        <v>4341</v>
      </c>
      <c r="B86" s="48" t="s">
        <v>368</v>
      </c>
      <c r="C86" s="277">
        <v>0</v>
      </c>
      <c r="D86" s="48"/>
      <c r="E86" s="48"/>
    </row>
    <row r="87" spans="1:5" x14ac:dyDescent="0.2">
      <c r="A87" s="51">
        <v>4390</v>
      </c>
      <c r="B87" s="48" t="s">
        <v>362</v>
      </c>
      <c r="C87" s="277">
        <v>0</v>
      </c>
      <c r="D87" s="48"/>
      <c r="E87" s="48"/>
    </row>
    <row r="88" spans="1:5" x14ac:dyDescent="0.2">
      <c r="A88" s="51">
        <v>4392</v>
      </c>
      <c r="B88" s="48" t="s">
        <v>367</v>
      </c>
      <c r="C88" s="277">
        <v>0</v>
      </c>
      <c r="D88" s="48"/>
      <c r="E88" s="48"/>
    </row>
    <row r="89" spans="1:5" x14ac:dyDescent="0.2">
      <c r="A89" s="51">
        <v>4393</v>
      </c>
      <c r="B89" s="48" t="s">
        <v>366</v>
      </c>
      <c r="C89" s="277">
        <v>0</v>
      </c>
      <c r="D89" s="48"/>
      <c r="E89" s="48"/>
    </row>
    <row r="90" spans="1:5" x14ac:dyDescent="0.2">
      <c r="A90" s="51">
        <v>4394</v>
      </c>
      <c r="B90" s="48" t="s">
        <v>365</v>
      </c>
      <c r="C90" s="277">
        <v>0</v>
      </c>
      <c r="D90" s="48"/>
      <c r="E90" s="48"/>
    </row>
    <row r="91" spans="1:5" x14ac:dyDescent="0.2">
      <c r="A91" s="51">
        <v>4395</v>
      </c>
      <c r="B91" s="48" t="s">
        <v>246</v>
      </c>
      <c r="C91" s="277">
        <v>0</v>
      </c>
      <c r="D91" s="48"/>
      <c r="E91" s="48"/>
    </row>
    <row r="92" spans="1:5" x14ac:dyDescent="0.2">
      <c r="A92" s="51">
        <v>4396</v>
      </c>
      <c r="B92" s="48" t="s">
        <v>364</v>
      </c>
      <c r="C92" s="277">
        <v>0</v>
      </c>
      <c r="D92" s="48"/>
      <c r="E92" s="48"/>
    </row>
    <row r="93" spans="1:5" x14ac:dyDescent="0.2">
      <c r="A93" s="51">
        <v>4397</v>
      </c>
      <c r="B93" s="48" t="s">
        <v>363</v>
      </c>
      <c r="C93" s="277">
        <v>0</v>
      </c>
      <c r="D93" s="48"/>
      <c r="E93" s="48"/>
    </row>
    <row r="94" spans="1:5" x14ac:dyDescent="0.2">
      <c r="A94" s="51">
        <v>4399</v>
      </c>
      <c r="B94" s="48" t="s">
        <v>362</v>
      </c>
      <c r="C94" s="277">
        <v>319717.46000000002</v>
      </c>
      <c r="D94" s="48"/>
      <c r="E94" s="48"/>
    </row>
    <row r="95" spans="1:5" x14ac:dyDescent="0.2">
      <c r="A95" s="54"/>
      <c r="B95" s="54"/>
      <c r="C95" s="234"/>
      <c r="D95" s="54"/>
      <c r="E95" s="54"/>
    </row>
    <row r="96" spans="1:5" x14ac:dyDescent="0.2">
      <c r="A96" s="53" t="s">
        <v>361</v>
      </c>
      <c r="B96" s="53"/>
      <c r="C96" s="273"/>
      <c r="D96" s="53"/>
      <c r="E96" s="53"/>
    </row>
    <row r="97" spans="1:5" x14ac:dyDescent="0.2">
      <c r="A97" s="52" t="s">
        <v>103</v>
      </c>
      <c r="B97" s="52" t="s">
        <v>104</v>
      </c>
      <c r="C97" s="274" t="s">
        <v>105</v>
      </c>
      <c r="D97" s="52" t="s">
        <v>360</v>
      </c>
      <c r="E97" s="52" t="s">
        <v>120</v>
      </c>
    </row>
    <row r="98" spans="1:5" x14ac:dyDescent="0.2">
      <c r="A98" s="51">
        <v>5000</v>
      </c>
      <c r="B98" s="48" t="s">
        <v>359</v>
      </c>
      <c r="C98" s="296">
        <f>+C99+C185+C218</f>
        <v>38968197.489999995</v>
      </c>
      <c r="D98" s="49">
        <f>C98/$C$98</f>
        <v>1</v>
      </c>
      <c r="E98" s="48"/>
    </row>
    <row r="99" spans="1:5" x14ac:dyDescent="0.2">
      <c r="A99" s="51">
        <v>5100</v>
      </c>
      <c r="B99" s="48" t="s">
        <v>358</v>
      </c>
      <c r="C99" s="277">
        <f>+C100+C107+C117</f>
        <v>26216810.419999994</v>
      </c>
      <c r="D99" s="49">
        <f>C99/$C$98</f>
        <v>0.67277452149865913</v>
      </c>
      <c r="E99" s="48"/>
    </row>
    <row r="100" spans="1:5" x14ac:dyDescent="0.2">
      <c r="A100" s="51">
        <v>5110</v>
      </c>
      <c r="B100" s="48" t="s">
        <v>357</v>
      </c>
      <c r="C100" s="277">
        <f>SUM(C101:C106)</f>
        <v>14696938.259999998</v>
      </c>
      <c r="D100" s="49">
        <f t="shared" ref="D100:D163" si="0">C100/$C$99</f>
        <v>0.56059215535953066</v>
      </c>
      <c r="E100" s="48"/>
    </row>
    <row r="101" spans="1:5" x14ac:dyDescent="0.2">
      <c r="A101" s="51">
        <v>5111</v>
      </c>
      <c r="B101" s="48" t="s">
        <v>356</v>
      </c>
      <c r="C101" s="277">
        <v>7675662.6399999997</v>
      </c>
      <c r="D101" s="49">
        <f t="shared" si="0"/>
        <v>0.29277637199315726</v>
      </c>
      <c r="E101" s="48"/>
    </row>
    <row r="102" spans="1:5" x14ac:dyDescent="0.2">
      <c r="A102" s="51">
        <v>5112</v>
      </c>
      <c r="B102" s="48" t="s">
        <v>355</v>
      </c>
      <c r="C102" s="277">
        <v>1000742.96</v>
      </c>
      <c r="D102" s="49">
        <f t="shared" si="0"/>
        <v>3.8171804425017469E-2</v>
      </c>
      <c r="E102" s="48"/>
    </row>
    <row r="103" spans="1:5" x14ac:dyDescent="0.2">
      <c r="A103" s="51">
        <v>5113</v>
      </c>
      <c r="B103" s="48" t="s">
        <v>354</v>
      </c>
      <c r="C103" s="277">
        <v>737876.47</v>
      </c>
      <c r="D103" s="49">
        <f t="shared" si="0"/>
        <v>2.8145165570450052E-2</v>
      </c>
      <c r="E103" s="48"/>
    </row>
    <row r="104" spans="1:5" x14ac:dyDescent="0.2">
      <c r="A104" s="51">
        <v>5114</v>
      </c>
      <c r="B104" s="48" t="s">
        <v>353</v>
      </c>
      <c r="C104" s="277">
        <v>2418717.88</v>
      </c>
      <c r="D104" s="49">
        <f t="shared" si="0"/>
        <v>9.225828166170949E-2</v>
      </c>
      <c r="E104" s="48"/>
    </row>
    <row r="105" spans="1:5" x14ac:dyDescent="0.2">
      <c r="A105" s="51">
        <v>5115</v>
      </c>
      <c r="B105" s="48" t="s">
        <v>352</v>
      </c>
      <c r="C105" s="277">
        <v>1342953.11</v>
      </c>
      <c r="D105" s="49">
        <f t="shared" si="0"/>
        <v>5.1224885426012869E-2</v>
      </c>
      <c r="E105" s="48"/>
    </row>
    <row r="106" spans="1:5" x14ac:dyDescent="0.2">
      <c r="A106" s="51">
        <v>5116</v>
      </c>
      <c r="B106" s="48" t="s">
        <v>351</v>
      </c>
      <c r="C106" s="277">
        <v>1520985.2</v>
      </c>
      <c r="D106" s="49">
        <f t="shared" si="0"/>
        <v>5.8015646283183529E-2</v>
      </c>
      <c r="E106" s="48"/>
    </row>
    <row r="107" spans="1:5" x14ac:dyDescent="0.2">
      <c r="A107" s="51">
        <v>5120</v>
      </c>
      <c r="B107" s="48" t="s">
        <v>350</v>
      </c>
      <c r="C107" s="277">
        <f>SUM(C108:C116)</f>
        <v>1958660.7</v>
      </c>
      <c r="D107" s="49">
        <f t="shared" si="0"/>
        <v>7.4710106554602015E-2</v>
      </c>
      <c r="E107" s="48"/>
    </row>
    <row r="108" spans="1:5" x14ac:dyDescent="0.2">
      <c r="A108" s="51">
        <v>5121</v>
      </c>
      <c r="B108" s="48" t="s">
        <v>349</v>
      </c>
      <c r="C108" s="277">
        <v>571767.54</v>
      </c>
      <c r="D108" s="49">
        <f t="shared" si="0"/>
        <v>2.1809195353673393E-2</v>
      </c>
      <c r="E108" s="48"/>
    </row>
    <row r="109" spans="1:5" x14ac:dyDescent="0.2">
      <c r="A109" s="51">
        <v>5122</v>
      </c>
      <c r="B109" s="48" t="s">
        <v>348</v>
      </c>
      <c r="C109" s="277">
        <v>0</v>
      </c>
      <c r="D109" s="49">
        <f t="shared" si="0"/>
        <v>0</v>
      </c>
      <c r="E109" s="48"/>
    </row>
    <row r="110" spans="1:5" x14ac:dyDescent="0.2">
      <c r="A110" s="51">
        <v>5123</v>
      </c>
      <c r="B110" s="48" t="s">
        <v>347</v>
      </c>
      <c r="C110" s="277">
        <v>166565.14000000001</v>
      </c>
      <c r="D110" s="49">
        <f t="shared" si="0"/>
        <v>6.3533716471067215E-3</v>
      </c>
      <c r="E110" s="48"/>
    </row>
    <row r="111" spans="1:5" x14ac:dyDescent="0.2">
      <c r="A111" s="51">
        <v>5124</v>
      </c>
      <c r="B111" s="48" t="s">
        <v>346</v>
      </c>
      <c r="C111" s="277">
        <v>778674.86</v>
      </c>
      <c r="D111" s="49">
        <f t="shared" si="0"/>
        <v>2.970135754599549E-2</v>
      </c>
      <c r="E111" s="48"/>
    </row>
    <row r="112" spans="1:5" x14ac:dyDescent="0.2">
      <c r="A112" s="51">
        <v>5125</v>
      </c>
      <c r="B112" s="48" t="s">
        <v>345</v>
      </c>
      <c r="C112" s="277">
        <v>12083.52</v>
      </c>
      <c r="D112" s="49">
        <f t="shared" si="0"/>
        <v>4.6090732649849185E-4</v>
      </c>
      <c r="E112" s="48"/>
    </row>
    <row r="113" spans="1:5" x14ac:dyDescent="0.2">
      <c r="A113" s="51">
        <v>5126</v>
      </c>
      <c r="B113" s="48" t="s">
        <v>344</v>
      </c>
      <c r="C113" s="277">
        <v>168733.49</v>
      </c>
      <c r="D113" s="49">
        <f t="shared" si="0"/>
        <v>6.4360800302113953E-3</v>
      </c>
      <c r="E113" s="48"/>
    </row>
    <row r="114" spans="1:5" x14ac:dyDescent="0.2">
      <c r="A114" s="51">
        <v>5127</v>
      </c>
      <c r="B114" s="48" t="s">
        <v>343</v>
      </c>
      <c r="C114" s="277">
        <v>29977.17</v>
      </c>
      <c r="D114" s="49">
        <f t="shared" si="0"/>
        <v>1.14343314536582E-3</v>
      </c>
      <c r="E114" s="48"/>
    </row>
    <row r="115" spans="1:5" x14ac:dyDescent="0.2">
      <c r="A115" s="51">
        <v>5128</v>
      </c>
      <c r="B115" s="48" t="s">
        <v>342</v>
      </c>
      <c r="C115" s="277">
        <v>0</v>
      </c>
      <c r="D115" s="49">
        <f t="shared" si="0"/>
        <v>0</v>
      </c>
      <c r="E115" s="48"/>
    </row>
    <row r="116" spans="1:5" x14ac:dyDescent="0.2">
      <c r="A116" s="51">
        <v>5129</v>
      </c>
      <c r="B116" s="48" t="s">
        <v>341</v>
      </c>
      <c r="C116" s="277">
        <v>230858.98</v>
      </c>
      <c r="D116" s="49">
        <f t="shared" si="0"/>
        <v>8.8057615057507092E-3</v>
      </c>
      <c r="E116" s="48"/>
    </row>
    <row r="117" spans="1:5" x14ac:dyDescent="0.2">
      <c r="A117" s="51">
        <v>5130</v>
      </c>
      <c r="B117" s="48" t="s">
        <v>340</v>
      </c>
      <c r="C117" s="277">
        <f>SUM(C118:C126)</f>
        <v>9561211.459999999</v>
      </c>
      <c r="D117" s="49">
        <f t="shared" si="0"/>
        <v>0.36469773808586747</v>
      </c>
      <c r="E117" s="48"/>
    </row>
    <row r="118" spans="1:5" x14ac:dyDescent="0.2">
      <c r="A118" s="51">
        <v>5131</v>
      </c>
      <c r="B118" s="48" t="s">
        <v>339</v>
      </c>
      <c r="C118" s="277">
        <v>675626.69</v>
      </c>
      <c r="D118" s="49">
        <f t="shared" si="0"/>
        <v>2.5770743243601641E-2</v>
      </c>
      <c r="E118" s="48"/>
    </row>
    <row r="119" spans="1:5" x14ac:dyDescent="0.2">
      <c r="A119" s="51">
        <v>5132</v>
      </c>
      <c r="B119" s="48" t="s">
        <v>338</v>
      </c>
      <c r="C119" s="277">
        <v>115500</v>
      </c>
      <c r="D119" s="49">
        <f t="shared" si="0"/>
        <v>4.4055702486176049E-3</v>
      </c>
      <c r="E119" s="48"/>
    </row>
    <row r="120" spans="1:5" x14ac:dyDescent="0.2">
      <c r="A120" s="51">
        <v>5133</v>
      </c>
      <c r="B120" s="48" t="s">
        <v>337</v>
      </c>
      <c r="C120" s="277">
        <v>2031442.74</v>
      </c>
      <c r="D120" s="49">
        <f t="shared" si="0"/>
        <v>7.7486265775880775E-2</v>
      </c>
      <c r="E120" s="48"/>
    </row>
    <row r="121" spans="1:5" x14ac:dyDescent="0.2">
      <c r="A121" s="51">
        <v>5134</v>
      </c>
      <c r="B121" s="48" t="s">
        <v>336</v>
      </c>
      <c r="C121" s="277">
        <v>529243.93999999994</v>
      </c>
      <c r="D121" s="49">
        <f t="shared" si="0"/>
        <v>2.0187197890261133E-2</v>
      </c>
      <c r="E121" s="48"/>
    </row>
    <row r="122" spans="1:5" x14ac:dyDescent="0.2">
      <c r="A122" s="51">
        <v>5135</v>
      </c>
      <c r="B122" s="48" t="s">
        <v>335</v>
      </c>
      <c r="C122" s="277">
        <v>2270132.27</v>
      </c>
      <c r="D122" s="49">
        <f t="shared" si="0"/>
        <v>8.659071159427488E-2</v>
      </c>
      <c r="E122" s="48"/>
    </row>
    <row r="123" spans="1:5" x14ac:dyDescent="0.2">
      <c r="A123" s="51">
        <v>5136</v>
      </c>
      <c r="B123" s="48" t="s">
        <v>334</v>
      </c>
      <c r="C123" s="277">
        <v>205954.1</v>
      </c>
      <c r="D123" s="49">
        <f t="shared" si="0"/>
        <v>7.8558030782754553E-3</v>
      </c>
      <c r="E123" s="48"/>
    </row>
    <row r="124" spans="1:5" x14ac:dyDescent="0.2">
      <c r="A124" s="51">
        <v>5137</v>
      </c>
      <c r="B124" s="48" t="s">
        <v>333</v>
      </c>
      <c r="C124" s="277">
        <v>153300.09</v>
      </c>
      <c r="D124" s="49">
        <f t="shared" si="0"/>
        <v>5.8473966719861581E-3</v>
      </c>
      <c r="E124" s="48"/>
    </row>
    <row r="125" spans="1:5" x14ac:dyDescent="0.2">
      <c r="A125" s="51">
        <v>5138</v>
      </c>
      <c r="B125" s="48" t="s">
        <v>332</v>
      </c>
      <c r="C125" s="277">
        <v>95939.16</v>
      </c>
      <c r="D125" s="49">
        <f t="shared" si="0"/>
        <v>3.6594520257434131E-3</v>
      </c>
      <c r="E125" s="48"/>
    </row>
    <row r="126" spans="1:5" x14ac:dyDescent="0.2">
      <c r="A126" s="51">
        <v>5139</v>
      </c>
      <c r="B126" s="48" t="s">
        <v>331</v>
      </c>
      <c r="C126" s="277">
        <v>3484072.47</v>
      </c>
      <c r="D126" s="49">
        <f t="shared" si="0"/>
        <v>0.13289459755722646</v>
      </c>
      <c r="E126" s="48"/>
    </row>
    <row r="127" spans="1:5" x14ac:dyDescent="0.2">
      <c r="A127" s="51">
        <v>5200</v>
      </c>
      <c r="B127" s="48" t="s">
        <v>330</v>
      </c>
      <c r="C127" s="277">
        <v>0</v>
      </c>
      <c r="D127" s="49">
        <f>C127/$C$98</f>
        <v>0</v>
      </c>
      <c r="E127" s="48"/>
    </row>
    <row r="128" spans="1:5" x14ac:dyDescent="0.2">
      <c r="A128" s="51">
        <v>5210</v>
      </c>
      <c r="B128" s="48" t="s">
        <v>329</v>
      </c>
      <c r="C128" s="277">
        <v>0</v>
      </c>
      <c r="D128" s="49">
        <f t="shared" si="0"/>
        <v>0</v>
      </c>
      <c r="E128" s="48"/>
    </row>
    <row r="129" spans="1:5" x14ac:dyDescent="0.2">
      <c r="A129" s="51">
        <v>5211</v>
      </c>
      <c r="B129" s="48" t="s">
        <v>328</v>
      </c>
      <c r="C129" s="277">
        <v>0</v>
      </c>
      <c r="D129" s="49">
        <f t="shared" si="0"/>
        <v>0</v>
      </c>
      <c r="E129" s="48"/>
    </row>
    <row r="130" spans="1:5" x14ac:dyDescent="0.2">
      <c r="A130" s="51">
        <v>5212</v>
      </c>
      <c r="B130" s="48" t="s">
        <v>327</v>
      </c>
      <c r="C130" s="277">
        <v>0</v>
      </c>
      <c r="D130" s="49">
        <f t="shared" si="0"/>
        <v>0</v>
      </c>
      <c r="E130" s="48"/>
    </row>
    <row r="131" spans="1:5" x14ac:dyDescent="0.2">
      <c r="A131" s="51">
        <v>5220</v>
      </c>
      <c r="B131" s="48" t="s">
        <v>326</v>
      </c>
      <c r="C131" s="277">
        <v>0</v>
      </c>
      <c r="D131" s="49">
        <f t="shared" si="0"/>
        <v>0</v>
      </c>
      <c r="E131" s="48"/>
    </row>
    <row r="132" spans="1:5" x14ac:dyDescent="0.2">
      <c r="A132" s="51">
        <v>5221</v>
      </c>
      <c r="B132" s="48" t="s">
        <v>325</v>
      </c>
      <c r="C132" s="277">
        <v>0</v>
      </c>
      <c r="D132" s="49">
        <f t="shared" si="0"/>
        <v>0</v>
      </c>
      <c r="E132" s="48"/>
    </row>
    <row r="133" spans="1:5" x14ac:dyDescent="0.2">
      <c r="A133" s="51">
        <v>5222</v>
      </c>
      <c r="B133" s="48" t="s">
        <v>324</v>
      </c>
      <c r="C133" s="277">
        <v>0</v>
      </c>
      <c r="D133" s="49">
        <f t="shared" si="0"/>
        <v>0</v>
      </c>
      <c r="E133" s="48"/>
    </row>
    <row r="134" spans="1:5" x14ac:dyDescent="0.2">
      <c r="A134" s="51">
        <v>5230</v>
      </c>
      <c r="B134" s="48" t="s">
        <v>323</v>
      </c>
      <c r="C134" s="277">
        <v>0</v>
      </c>
      <c r="D134" s="49">
        <f t="shared" si="0"/>
        <v>0</v>
      </c>
      <c r="E134" s="48"/>
    </row>
    <row r="135" spans="1:5" x14ac:dyDescent="0.2">
      <c r="A135" s="51">
        <v>5231</v>
      </c>
      <c r="B135" s="48" t="s">
        <v>322</v>
      </c>
      <c r="C135" s="277">
        <v>0</v>
      </c>
      <c r="D135" s="49">
        <f t="shared" si="0"/>
        <v>0</v>
      </c>
      <c r="E135" s="48"/>
    </row>
    <row r="136" spans="1:5" x14ac:dyDescent="0.2">
      <c r="A136" s="51">
        <v>5232</v>
      </c>
      <c r="B136" s="48" t="s">
        <v>321</v>
      </c>
      <c r="C136" s="277">
        <v>0</v>
      </c>
      <c r="D136" s="49">
        <f t="shared" si="0"/>
        <v>0</v>
      </c>
      <c r="E136" s="48"/>
    </row>
    <row r="137" spans="1:5" x14ac:dyDescent="0.2">
      <c r="A137" s="51">
        <v>5240</v>
      </c>
      <c r="B137" s="48" t="s">
        <v>320</v>
      </c>
      <c r="C137" s="277">
        <v>0</v>
      </c>
      <c r="D137" s="49">
        <f t="shared" si="0"/>
        <v>0</v>
      </c>
      <c r="E137" s="48"/>
    </row>
    <row r="138" spans="1:5" x14ac:dyDescent="0.2">
      <c r="A138" s="51">
        <v>5241</v>
      </c>
      <c r="B138" s="48" t="s">
        <v>319</v>
      </c>
      <c r="C138" s="277">
        <v>0</v>
      </c>
      <c r="D138" s="49">
        <f t="shared" si="0"/>
        <v>0</v>
      </c>
      <c r="E138" s="48"/>
    </row>
    <row r="139" spans="1:5" x14ac:dyDescent="0.2">
      <c r="A139" s="51">
        <v>5242</v>
      </c>
      <c r="B139" s="48" t="s">
        <v>318</v>
      </c>
      <c r="C139" s="277">
        <v>0</v>
      </c>
      <c r="D139" s="49">
        <f t="shared" si="0"/>
        <v>0</v>
      </c>
      <c r="E139" s="48"/>
    </row>
    <row r="140" spans="1:5" x14ac:dyDescent="0.2">
      <c r="A140" s="51">
        <v>5243</v>
      </c>
      <c r="B140" s="48" t="s">
        <v>317</v>
      </c>
      <c r="C140" s="277">
        <v>0</v>
      </c>
      <c r="D140" s="49">
        <f t="shared" si="0"/>
        <v>0</v>
      </c>
      <c r="E140" s="48"/>
    </row>
    <row r="141" spans="1:5" x14ac:dyDescent="0.2">
      <c r="A141" s="51">
        <v>5244</v>
      </c>
      <c r="B141" s="48" t="s">
        <v>316</v>
      </c>
      <c r="C141" s="277">
        <v>0</v>
      </c>
      <c r="D141" s="49">
        <f t="shared" si="0"/>
        <v>0</v>
      </c>
      <c r="E141" s="48"/>
    </row>
    <row r="142" spans="1:5" x14ac:dyDescent="0.2">
      <c r="A142" s="51">
        <v>5250</v>
      </c>
      <c r="B142" s="48" t="s">
        <v>315</v>
      </c>
      <c r="C142" s="277">
        <v>0</v>
      </c>
      <c r="D142" s="49">
        <f t="shared" si="0"/>
        <v>0</v>
      </c>
      <c r="E142" s="48"/>
    </row>
    <row r="143" spans="1:5" x14ac:dyDescent="0.2">
      <c r="A143" s="51">
        <v>5251</v>
      </c>
      <c r="B143" s="48" t="s">
        <v>314</v>
      </c>
      <c r="C143" s="277">
        <v>0</v>
      </c>
      <c r="D143" s="49">
        <f t="shared" si="0"/>
        <v>0</v>
      </c>
      <c r="E143" s="48"/>
    </row>
    <row r="144" spans="1:5" x14ac:dyDescent="0.2">
      <c r="A144" s="51">
        <v>5252</v>
      </c>
      <c r="B144" s="48" t="s">
        <v>313</v>
      </c>
      <c r="C144" s="277">
        <v>0</v>
      </c>
      <c r="D144" s="49">
        <f t="shared" si="0"/>
        <v>0</v>
      </c>
      <c r="E144" s="48"/>
    </row>
    <row r="145" spans="1:5" x14ac:dyDescent="0.2">
      <c r="A145" s="51">
        <v>5259</v>
      </c>
      <c r="B145" s="48" t="s">
        <v>312</v>
      </c>
      <c r="C145" s="277">
        <v>0</v>
      </c>
      <c r="D145" s="49">
        <f t="shared" si="0"/>
        <v>0</v>
      </c>
      <c r="E145" s="48"/>
    </row>
    <row r="146" spans="1:5" x14ac:dyDescent="0.2">
      <c r="A146" s="51">
        <v>5260</v>
      </c>
      <c r="B146" s="48" t="s">
        <v>311</v>
      </c>
      <c r="C146" s="277">
        <v>0</v>
      </c>
      <c r="D146" s="49">
        <f t="shared" si="0"/>
        <v>0</v>
      </c>
      <c r="E146" s="48"/>
    </row>
    <row r="147" spans="1:5" x14ac:dyDescent="0.2">
      <c r="A147" s="51">
        <v>5261</v>
      </c>
      <c r="B147" s="48" t="s">
        <v>310</v>
      </c>
      <c r="C147" s="277">
        <v>0</v>
      </c>
      <c r="D147" s="49">
        <f t="shared" si="0"/>
        <v>0</v>
      </c>
      <c r="E147" s="48"/>
    </row>
    <row r="148" spans="1:5" x14ac:dyDescent="0.2">
      <c r="A148" s="51">
        <v>5262</v>
      </c>
      <c r="B148" s="48" t="s">
        <v>309</v>
      </c>
      <c r="C148" s="277">
        <v>0</v>
      </c>
      <c r="D148" s="49">
        <f t="shared" si="0"/>
        <v>0</v>
      </c>
      <c r="E148" s="48"/>
    </row>
    <row r="149" spans="1:5" x14ac:dyDescent="0.2">
      <c r="A149" s="51">
        <v>5270</v>
      </c>
      <c r="B149" s="48" t="s">
        <v>308</v>
      </c>
      <c r="C149" s="277">
        <v>0</v>
      </c>
      <c r="D149" s="49">
        <f t="shared" si="0"/>
        <v>0</v>
      </c>
      <c r="E149" s="48"/>
    </row>
    <row r="150" spans="1:5" x14ac:dyDescent="0.2">
      <c r="A150" s="51">
        <v>5271</v>
      </c>
      <c r="B150" s="48" t="s">
        <v>307</v>
      </c>
      <c r="C150" s="277">
        <v>0</v>
      </c>
      <c r="D150" s="49">
        <f t="shared" si="0"/>
        <v>0</v>
      </c>
      <c r="E150" s="48"/>
    </row>
    <row r="151" spans="1:5" x14ac:dyDescent="0.2">
      <c r="A151" s="51">
        <v>5280</v>
      </c>
      <c r="B151" s="48" t="s">
        <v>306</v>
      </c>
      <c r="C151" s="277">
        <v>0</v>
      </c>
      <c r="D151" s="49">
        <f t="shared" si="0"/>
        <v>0</v>
      </c>
      <c r="E151" s="48"/>
    </row>
    <row r="152" spans="1:5" x14ac:dyDescent="0.2">
      <c r="A152" s="51">
        <v>5281</v>
      </c>
      <c r="B152" s="48" t="s">
        <v>305</v>
      </c>
      <c r="C152" s="277">
        <v>0</v>
      </c>
      <c r="D152" s="49">
        <f t="shared" si="0"/>
        <v>0</v>
      </c>
      <c r="E152" s="48"/>
    </row>
    <row r="153" spans="1:5" x14ac:dyDescent="0.2">
      <c r="A153" s="51">
        <v>5282</v>
      </c>
      <c r="B153" s="48" t="s">
        <v>304</v>
      </c>
      <c r="C153" s="277">
        <v>0</v>
      </c>
      <c r="D153" s="49">
        <f t="shared" si="0"/>
        <v>0</v>
      </c>
      <c r="E153" s="48"/>
    </row>
    <row r="154" spans="1:5" x14ac:dyDescent="0.2">
      <c r="A154" s="51">
        <v>5283</v>
      </c>
      <c r="B154" s="48" t="s">
        <v>303</v>
      </c>
      <c r="C154" s="277">
        <v>0</v>
      </c>
      <c r="D154" s="49">
        <f t="shared" si="0"/>
        <v>0</v>
      </c>
      <c r="E154" s="48"/>
    </row>
    <row r="155" spans="1:5" x14ac:dyDescent="0.2">
      <c r="A155" s="51">
        <v>5284</v>
      </c>
      <c r="B155" s="48" t="s">
        <v>302</v>
      </c>
      <c r="C155" s="277">
        <v>0</v>
      </c>
      <c r="D155" s="49">
        <f t="shared" si="0"/>
        <v>0</v>
      </c>
      <c r="E155" s="48"/>
    </row>
    <row r="156" spans="1:5" x14ac:dyDescent="0.2">
      <c r="A156" s="51">
        <v>5285</v>
      </c>
      <c r="B156" s="48" t="s">
        <v>301</v>
      </c>
      <c r="C156" s="277">
        <v>0</v>
      </c>
      <c r="D156" s="49">
        <f t="shared" si="0"/>
        <v>0</v>
      </c>
      <c r="E156" s="48"/>
    </row>
    <row r="157" spans="1:5" x14ac:dyDescent="0.2">
      <c r="A157" s="51">
        <v>5290</v>
      </c>
      <c r="B157" s="48" t="s">
        <v>300</v>
      </c>
      <c r="C157" s="277">
        <v>0</v>
      </c>
      <c r="D157" s="49">
        <f t="shared" si="0"/>
        <v>0</v>
      </c>
      <c r="E157" s="48"/>
    </row>
    <row r="158" spans="1:5" x14ac:dyDescent="0.2">
      <c r="A158" s="51">
        <v>5291</v>
      </c>
      <c r="B158" s="48" t="s">
        <v>299</v>
      </c>
      <c r="C158" s="277">
        <v>0</v>
      </c>
      <c r="D158" s="49">
        <f t="shared" si="0"/>
        <v>0</v>
      </c>
      <c r="E158" s="48"/>
    </row>
    <row r="159" spans="1:5" x14ac:dyDescent="0.2">
      <c r="A159" s="51">
        <v>5292</v>
      </c>
      <c r="B159" s="48" t="s">
        <v>298</v>
      </c>
      <c r="C159" s="277">
        <v>0</v>
      </c>
      <c r="D159" s="49">
        <f t="shared" si="0"/>
        <v>0</v>
      </c>
      <c r="E159" s="48"/>
    </row>
    <row r="160" spans="1:5" x14ac:dyDescent="0.2">
      <c r="A160" s="51">
        <v>5300</v>
      </c>
      <c r="B160" s="48" t="s">
        <v>297</v>
      </c>
      <c r="C160" s="277">
        <v>0</v>
      </c>
      <c r="D160" s="49">
        <f>C160/$C$98</f>
        <v>0</v>
      </c>
      <c r="E160" s="48"/>
    </row>
    <row r="161" spans="1:5" x14ac:dyDescent="0.2">
      <c r="A161" s="51">
        <v>5310</v>
      </c>
      <c r="B161" s="48" t="s">
        <v>296</v>
      </c>
      <c r="C161" s="277">
        <v>0</v>
      </c>
      <c r="D161" s="49">
        <f t="shared" si="0"/>
        <v>0</v>
      </c>
      <c r="E161" s="48"/>
    </row>
    <row r="162" spans="1:5" x14ac:dyDescent="0.2">
      <c r="A162" s="51">
        <v>5311</v>
      </c>
      <c r="B162" s="48" t="s">
        <v>295</v>
      </c>
      <c r="C162" s="277">
        <v>0</v>
      </c>
      <c r="D162" s="49">
        <f t="shared" si="0"/>
        <v>0</v>
      </c>
      <c r="E162" s="48"/>
    </row>
    <row r="163" spans="1:5" x14ac:dyDescent="0.2">
      <c r="A163" s="51">
        <v>5312</v>
      </c>
      <c r="B163" s="48" t="s">
        <v>294</v>
      </c>
      <c r="C163" s="277">
        <v>0</v>
      </c>
      <c r="D163" s="49">
        <f t="shared" si="0"/>
        <v>0</v>
      </c>
      <c r="E163" s="48"/>
    </row>
    <row r="164" spans="1:5" x14ac:dyDescent="0.2">
      <c r="A164" s="51">
        <v>5320</v>
      </c>
      <c r="B164" s="48" t="s">
        <v>293</v>
      </c>
      <c r="C164" s="277">
        <v>0</v>
      </c>
      <c r="D164" s="49">
        <f t="shared" ref="D164:D220" si="1">C164/$C$99</f>
        <v>0</v>
      </c>
      <c r="E164" s="48"/>
    </row>
    <row r="165" spans="1:5" x14ac:dyDescent="0.2">
      <c r="A165" s="51">
        <v>5321</v>
      </c>
      <c r="B165" s="48" t="s">
        <v>292</v>
      </c>
      <c r="C165" s="277">
        <v>0</v>
      </c>
      <c r="D165" s="49">
        <f t="shared" si="1"/>
        <v>0</v>
      </c>
      <c r="E165" s="48"/>
    </row>
    <row r="166" spans="1:5" x14ac:dyDescent="0.2">
      <c r="A166" s="51">
        <v>5322</v>
      </c>
      <c r="B166" s="48" t="s">
        <v>291</v>
      </c>
      <c r="C166" s="277">
        <v>0</v>
      </c>
      <c r="D166" s="49">
        <f t="shared" si="1"/>
        <v>0</v>
      </c>
      <c r="E166" s="48"/>
    </row>
    <row r="167" spans="1:5" x14ac:dyDescent="0.2">
      <c r="A167" s="51">
        <v>5330</v>
      </c>
      <c r="B167" s="48" t="s">
        <v>290</v>
      </c>
      <c r="C167" s="277">
        <v>0</v>
      </c>
      <c r="D167" s="49">
        <f t="shared" si="1"/>
        <v>0</v>
      </c>
      <c r="E167" s="48"/>
    </row>
    <row r="168" spans="1:5" x14ac:dyDescent="0.2">
      <c r="A168" s="51">
        <v>5331</v>
      </c>
      <c r="B168" s="48" t="s">
        <v>289</v>
      </c>
      <c r="C168" s="277">
        <v>0</v>
      </c>
      <c r="D168" s="49">
        <f t="shared" si="1"/>
        <v>0</v>
      </c>
      <c r="E168" s="48"/>
    </row>
    <row r="169" spans="1:5" x14ac:dyDescent="0.2">
      <c r="A169" s="51">
        <v>5332</v>
      </c>
      <c r="B169" s="48" t="s">
        <v>288</v>
      </c>
      <c r="C169" s="277">
        <v>0</v>
      </c>
      <c r="D169" s="49">
        <f t="shared" si="1"/>
        <v>0</v>
      </c>
      <c r="E169" s="48"/>
    </row>
    <row r="170" spans="1:5" x14ac:dyDescent="0.2">
      <c r="A170" s="51">
        <v>5400</v>
      </c>
      <c r="B170" s="48" t="s">
        <v>287</v>
      </c>
      <c r="C170" s="277">
        <v>0</v>
      </c>
      <c r="D170" s="49">
        <f>C170/$C$98</f>
        <v>0</v>
      </c>
      <c r="E170" s="48"/>
    </row>
    <row r="171" spans="1:5" x14ac:dyDescent="0.2">
      <c r="A171" s="51">
        <v>5410</v>
      </c>
      <c r="B171" s="48" t="s">
        <v>286</v>
      </c>
      <c r="C171" s="277">
        <v>0</v>
      </c>
      <c r="D171" s="49">
        <f t="shared" si="1"/>
        <v>0</v>
      </c>
      <c r="E171" s="48"/>
    </row>
    <row r="172" spans="1:5" x14ac:dyDescent="0.2">
      <c r="A172" s="51">
        <v>5411</v>
      </c>
      <c r="B172" s="48" t="s">
        <v>285</v>
      </c>
      <c r="C172" s="277">
        <v>0</v>
      </c>
      <c r="D172" s="49">
        <f t="shared" si="1"/>
        <v>0</v>
      </c>
      <c r="E172" s="48"/>
    </row>
    <row r="173" spans="1:5" x14ac:dyDescent="0.2">
      <c r="A173" s="51">
        <v>5412</v>
      </c>
      <c r="B173" s="48" t="s">
        <v>284</v>
      </c>
      <c r="C173" s="277">
        <v>0</v>
      </c>
      <c r="D173" s="49">
        <f t="shared" si="1"/>
        <v>0</v>
      </c>
      <c r="E173" s="48"/>
    </row>
    <row r="174" spans="1:5" x14ac:dyDescent="0.2">
      <c r="A174" s="51">
        <v>5420</v>
      </c>
      <c r="B174" s="48" t="s">
        <v>283</v>
      </c>
      <c r="C174" s="277">
        <v>0</v>
      </c>
      <c r="D174" s="49">
        <f t="shared" si="1"/>
        <v>0</v>
      </c>
      <c r="E174" s="48"/>
    </row>
    <row r="175" spans="1:5" x14ac:dyDescent="0.2">
      <c r="A175" s="51">
        <v>5421</v>
      </c>
      <c r="B175" s="48" t="s">
        <v>282</v>
      </c>
      <c r="C175" s="277">
        <v>0</v>
      </c>
      <c r="D175" s="49">
        <f t="shared" si="1"/>
        <v>0</v>
      </c>
      <c r="E175" s="48"/>
    </row>
    <row r="176" spans="1:5" x14ac:dyDescent="0.2">
      <c r="A176" s="51">
        <v>5422</v>
      </c>
      <c r="B176" s="48" t="s">
        <v>281</v>
      </c>
      <c r="C176" s="277">
        <v>0</v>
      </c>
      <c r="D176" s="49">
        <f t="shared" si="1"/>
        <v>0</v>
      </c>
      <c r="E176" s="48"/>
    </row>
    <row r="177" spans="1:5" x14ac:dyDescent="0.2">
      <c r="A177" s="51">
        <v>5430</v>
      </c>
      <c r="B177" s="48" t="s">
        <v>280</v>
      </c>
      <c r="C177" s="277">
        <v>0</v>
      </c>
      <c r="D177" s="49">
        <f t="shared" si="1"/>
        <v>0</v>
      </c>
      <c r="E177" s="48"/>
    </row>
    <row r="178" spans="1:5" x14ac:dyDescent="0.2">
      <c r="A178" s="51">
        <v>5431</v>
      </c>
      <c r="B178" s="48" t="s">
        <v>279</v>
      </c>
      <c r="C178" s="277">
        <v>0</v>
      </c>
      <c r="D178" s="49">
        <f t="shared" si="1"/>
        <v>0</v>
      </c>
      <c r="E178" s="48"/>
    </row>
    <row r="179" spans="1:5" x14ac:dyDescent="0.2">
      <c r="A179" s="51">
        <v>5432</v>
      </c>
      <c r="B179" s="48" t="s">
        <v>278</v>
      </c>
      <c r="C179" s="277">
        <v>0</v>
      </c>
      <c r="D179" s="49">
        <f t="shared" si="1"/>
        <v>0</v>
      </c>
      <c r="E179" s="48"/>
    </row>
    <row r="180" spans="1:5" x14ac:dyDescent="0.2">
      <c r="A180" s="51">
        <v>5440</v>
      </c>
      <c r="B180" s="48" t="s">
        <v>277</v>
      </c>
      <c r="C180" s="277">
        <v>0</v>
      </c>
      <c r="D180" s="49">
        <f t="shared" si="1"/>
        <v>0</v>
      </c>
      <c r="E180" s="48"/>
    </row>
    <row r="181" spans="1:5" x14ac:dyDescent="0.2">
      <c r="A181" s="51">
        <v>5441</v>
      </c>
      <c r="B181" s="48" t="s">
        <v>277</v>
      </c>
      <c r="C181" s="277">
        <v>0</v>
      </c>
      <c r="D181" s="49">
        <f t="shared" si="1"/>
        <v>0</v>
      </c>
      <c r="E181" s="48"/>
    </row>
    <row r="182" spans="1:5" x14ac:dyDescent="0.2">
      <c r="A182" s="51">
        <v>5450</v>
      </c>
      <c r="B182" s="48" t="s">
        <v>276</v>
      </c>
      <c r="C182" s="277">
        <v>0</v>
      </c>
      <c r="D182" s="49">
        <f t="shared" si="1"/>
        <v>0</v>
      </c>
      <c r="E182" s="48"/>
    </row>
    <row r="183" spans="1:5" x14ac:dyDescent="0.2">
      <c r="A183" s="51">
        <v>5451</v>
      </c>
      <c r="B183" s="48" t="s">
        <v>275</v>
      </c>
      <c r="C183" s="277">
        <v>0</v>
      </c>
      <c r="D183" s="49">
        <f t="shared" si="1"/>
        <v>0</v>
      </c>
      <c r="E183" s="48"/>
    </row>
    <row r="184" spans="1:5" x14ac:dyDescent="0.2">
      <c r="A184" s="51">
        <v>5452</v>
      </c>
      <c r="B184" s="48" t="s">
        <v>274</v>
      </c>
      <c r="C184" s="277">
        <v>0</v>
      </c>
      <c r="D184" s="49">
        <f t="shared" si="1"/>
        <v>0</v>
      </c>
      <c r="E184" s="48"/>
    </row>
    <row r="185" spans="1:5" x14ac:dyDescent="0.2">
      <c r="A185" s="51">
        <v>5500</v>
      </c>
      <c r="B185" s="48" t="s">
        <v>273</v>
      </c>
      <c r="C185" s="277">
        <f>SUM(C186:C217)</f>
        <v>12751387.07</v>
      </c>
      <c r="D185" s="49">
        <f>C185/$C$98</f>
        <v>0.32722547850134093</v>
      </c>
      <c r="E185" s="48"/>
    </row>
    <row r="186" spans="1:5" x14ac:dyDescent="0.2">
      <c r="A186" s="51">
        <v>5510</v>
      </c>
      <c r="B186" s="48" t="s">
        <v>272</v>
      </c>
      <c r="C186" s="277">
        <v>0</v>
      </c>
      <c r="D186" s="49">
        <f t="shared" si="1"/>
        <v>0</v>
      </c>
      <c r="E186" s="48"/>
    </row>
    <row r="187" spans="1:5" x14ac:dyDescent="0.2">
      <c r="A187" s="51">
        <v>5511</v>
      </c>
      <c r="B187" s="48" t="s">
        <v>271</v>
      </c>
      <c r="C187" s="277">
        <v>0</v>
      </c>
      <c r="D187" s="49">
        <f t="shared" si="1"/>
        <v>0</v>
      </c>
      <c r="E187" s="48"/>
    </row>
    <row r="188" spans="1:5" x14ac:dyDescent="0.2">
      <c r="A188" s="51">
        <v>5512</v>
      </c>
      <c r="B188" s="48" t="s">
        <v>270</v>
      </c>
      <c r="C188" s="277">
        <v>0</v>
      </c>
      <c r="D188" s="49">
        <f t="shared" si="1"/>
        <v>0</v>
      </c>
      <c r="E188" s="48"/>
    </row>
    <row r="189" spans="1:5" x14ac:dyDescent="0.2">
      <c r="A189" s="51">
        <v>5513</v>
      </c>
      <c r="B189" s="48" t="s">
        <v>269</v>
      </c>
      <c r="C189" s="277">
        <v>1025515.99</v>
      </c>
      <c r="D189" s="49">
        <f t="shared" si="1"/>
        <v>3.9116733636585535E-2</v>
      </c>
      <c r="E189" s="48"/>
    </row>
    <row r="190" spans="1:5" x14ac:dyDescent="0.2">
      <c r="A190" s="51">
        <v>5514</v>
      </c>
      <c r="B190" s="48" t="s">
        <v>268</v>
      </c>
      <c r="C190" s="277">
        <v>0</v>
      </c>
      <c r="D190" s="49">
        <f t="shared" si="1"/>
        <v>0</v>
      </c>
      <c r="E190" s="48"/>
    </row>
    <row r="191" spans="1:5" x14ac:dyDescent="0.2">
      <c r="A191" s="51">
        <v>5515</v>
      </c>
      <c r="B191" s="48" t="s">
        <v>267</v>
      </c>
      <c r="C191" s="277">
        <v>11101911.859999999</v>
      </c>
      <c r="D191" s="49">
        <f t="shared" si="1"/>
        <v>0.42346539041723757</v>
      </c>
      <c r="E191" s="48"/>
    </row>
    <row r="192" spans="1:5" x14ac:dyDescent="0.2">
      <c r="A192" s="51">
        <v>5516</v>
      </c>
      <c r="B192" s="48" t="s">
        <v>266</v>
      </c>
      <c r="C192" s="277">
        <v>0</v>
      </c>
      <c r="D192" s="49">
        <f t="shared" si="1"/>
        <v>0</v>
      </c>
      <c r="E192" s="48"/>
    </row>
    <row r="193" spans="1:5" x14ac:dyDescent="0.2">
      <c r="A193" s="51">
        <v>5517</v>
      </c>
      <c r="B193" s="48" t="s">
        <v>265</v>
      </c>
      <c r="C193" s="277">
        <v>623959.22</v>
      </c>
      <c r="D193" s="49">
        <f t="shared" si="1"/>
        <v>2.3799966891624648E-2</v>
      </c>
      <c r="E193" s="48"/>
    </row>
    <row r="194" spans="1:5" x14ac:dyDescent="0.2">
      <c r="A194" s="51">
        <v>5518</v>
      </c>
      <c r="B194" s="48" t="s">
        <v>264</v>
      </c>
      <c r="C194" s="277">
        <v>0</v>
      </c>
      <c r="D194" s="49">
        <f t="shared" si="1"/>
        <v>0</v>
      </c>
      <c r="E194" s="48"/>
    </row>
    <row r="195" spans="1:5" x14ac:dyDescent="0.2">
      <c r="A195" s="51">
        <v>5520</v>
      </c>
      <c r="B195" s="48" t="s">
        <v>263</v>
      </c>
      <c r="C195" s="277">
        <v>0</v>
      </c>
      <c r="D195" s="49">
        <f t="shared" si="1"/>
        <v>0</v>
      </c>
      <c r="E195" s="48"/>
    </row>
    <row r="196" spans="1:5" x14ac:dyDescent="0.2">
      <c r="A196" s="51">
        <v>5521</v>
      </c>
      <c r="B196" s="48" t="s">
        <v>262</v>
      </c>
      <c r="C196" s="277">
        <v>0</v>
      </c>
      <c r="D196" s="49">
        <f t="shared" si="1"/>
        <v>0</v>
      </c>
      <c r="E196" s="48"/>
    </row>
    <row r="197" spans="1:5" x14ac:dyDescent="0.2">
      <c r="A197" s="51">
        <v>5522</v>
      </c>
      <c r="B197" s="48" t="s">
        <v>261</v>
      </c>
      <c r="C197" s="277">
        <v>0</v>
      </c>
      <c r="D197" s="49">
        <f t="shared" si="1"/>
        <v>0</v>
      </c>
      <c r="E197" s="48"/>
    </row>
    <row r="198" spans="1:5" x14ac:dyDescent="0.2">
      <c r="A198" s="51">
        <v>5530</v>
      </c>
      <c r="B198" s="48" t="s">
        <v>260</v>
      </c>
      <c r="C198" s="277">
        <v>0</v>
      </c>
      <c r="D198" s="49">
        <f t="shared" si="1"/>
        <v>0</v>
      </c>
      <c r="E198" s="48"/>
    </row>
    <row r="199" spans="1:5" x14ac:dyDescent="0.2">
      <c r="A199" s="51">
        <v>5531</v>
      </c>
      <c r="B199" s="48" t="s">
        <v>259</v>
      </c>
      <c r="C199" s="277">
        <v>0</v>
      </c>
      <c r="D199" s="49">
        <f t="shared" si="1"/>
        <v>0</v>
      </c>
      <c r="E199" s="48"/>
    </row>
    <row r="200" spans="1:5" x14ac:dyDescent="0.2">
      <c r="A200" s="51">
        <v>5532</v>
      </c>
      <c r="B200" s="48" t="s">
        <v>258</v>
      </c>
      <c r="C200" s="277">
        <v>0</v>
      </c>
      <c r="D200" s="49">
        <f t="shared" si="1"/>
        <v>0</v>
      </c>
      <c r="E200" s="48"/>
    </row>
    <row r="201" spans="1:5" x14ac:dyDescent="0.2">
      <c r="A201" s="51">
        <v>5533</v>
      </c>
      <c r="B201" s="48" t="s">
        <v>257</v>
      </c>
      <c r="C201" s="277">
        <v>0</v>
      </c>
      <c r="D201" s="49">
        <f t="shared" si="1"/>
        <v>0</v>
      </c>
      <c r="E201" s="48"/>
    </row>
    <row r="202" spans="1:5" x14ac:dyDescent="0.2">
      <c r="A202" s="51">
        <v>5534</v>
      </c>
      <c r="B202" s="48" t="s">
        <v>256</v>
      </c>
      <c r="C202" s="277">
        <v>0</v>
      </c>
      <c r="D202" s="49">
        <f t="shared" si="1"/>
        <v>0</v>
      </c>
      <c r="E202" s="48"/>
    </row>
    <row r="203" spans="1:5" x14ac:dyDescent="0.2">
      <c r="A203" s="51">
        <v>5535</v>
      </c>
      <c r="B203" s="48" t="s">
        <v>255</v>
      </c>
      <c r="C203" s="277">
        <v>0</v>
      </c>
      <c r="D203" s="49">
        <f t="shared" si="1"/>
        <v>0</v>
      </c>
      <c r="E203" s="48"/>
    </row>
    <row r="204" spans="1:5" x14ac:dyDescent="0.2">
      <c r="A204" s="51">
        <v>5540</v>
      </c>
      <c r="B204" s="48" t="s">
        <v>254</v>
      </c>
      <c r="C204" s="277">
        <v>0</v>
      </c>
      <c r="D204" s="49">
        <f t="shared" si="1"/>
        <v>0</v>
      </c>
      <c r="E204" s="48"/>
    </row>
    <row r="205" spans="1:5" x14ac:dyDescent="0.2">
      <c r="A205" s="51">
        <v>5541</v>
      </c>
      <c r="B205" s="48" t="s">
        <v>254</v>
      </c>
      <c r="C205" s="277">
        <v>0</v>
      </c>
      <c r="D205" s="49">
        <f t="shared" si="1"/>
        <v>0</v>
      </c>
      <c r="E205" s="48"/>
    </row>
    <row r="206" spans="1:5" x14ac:dyDescent="0.2">
      <c r="A206" s="51">
        <v>5550</v>
      </c>
      <c r="B206" s="48" t="s">
        <v>253</v>
      </c>
      <c r="C206" s="277">
        <v>0</v>
      </c>
      <c r="D206" s="49">
        <f t="shared" si="1"/>
        <v>0</v>
      </c>
      <c r="E206" s="48"/>
    </row>
    <row r="207" spans="1:5" x14ac:dyDescent="0.2">
      <c r="A207" s="51">
        <v>5551</v>
      </c>
      <c r="B207" s="48" t="s">
        <v>253</v>
      </c>
      <c r="C207" s="277">
        <v>0</v>
      </c>
      <c r="D207" s="49">
        <f t="shared" si="1"/>
        <v>0</v>
      </c>
      <c r="E207" s="48"/>
    </row>
    <row r="208" spans="1:5" x14ac:dyDescent="0.2">
      <c r="A208" s="51">
        <v>5590</v>
      </c>
      <c r="B208" s="48" t="s">
        <v>252</v>
      </c>
      <c r="C208" s="277">
        <v>0</v>
      </c>
      <c r="D208" s="49">
        <f t="shared" si="1"/>
        <v>0</v>
      </c>
      <c r="E208" s="48"/>
    </row>
    <row r="209" spans="1:5" x14ac:dyDescent="0.2">
      <c r="A209" s="51">
        <v>5591</v>
      </c>
      <c r="B209" s="48" t="s">
        <v>251</v>
      </c>
      <c r="C209" s="277">
        <v>0</v>
      </c>
      <c r="D209" s="49">
        <f t="shared" si="1"/>
        <v>0</v>
      </c>
      <c r="E209" s="48"/>
    </row>
    <row r="210" spans="1:5" x14ac:dyDescent="0.2">
      <c r="A210" s="51">
        <v>5592</v>
      </c>
      <c r="B210" s="48" t="s">
        <v>250</v>
      </c>
      <c r="C210" s="277">
        <v>0</v>
      </c>
      <c r="D210" s="49">
        <f t="shared" si="1"/>
        <v>0</v>
      </c>
      <c r="E210" s="48"/>
    </row>
    <row r="211" spans="1:5" x14ac:dyDescent="0.2">
      <c r="A211" s="51">
        <v>5593</v>
      </c>
      <c r="B211" s="48" t="s">
        <v>249</v>
      </c>
      <c r="C211" s="277">
        <v>0</v>
      </c>
      <c r="D211" s="49">
        <f t="shared" si="1"/>
        <v>0</v>
      </c>
      <c r="E211" s="48"/>
    </row>
    <row r="212" spans="1:5" x14ac:dyDescent="0.2">
      <c r="A212" s="51">
        <v>5594</v>
      </c>
      <c r="B212" s="48" t="s">
        <v>248</v>
      </c>
      <c r="C212" s="277">
        <v>0</v>
      </c>
      <c r="D212" s="49">
        <f t="shared" si="1"/>
        <v>0</v>
      </c>
      <c r="E212" s="48"/>
    </row>
    <row r="213" spans="1:5" x14ac:dyDescent="0.2">
      <c r="A213" s="51">
        <v>5595</v>
      </c>
      <c r="B213" s="48" t="s">
        <v>247</v>
      </c>
      <c r="C213" s="277">
        <v>0</v>
      </c>
      <c r="D213" s="49">
        <f t="shared" si="1"/>
        <v>0</v>
      </c>
      <c r="E213" s="48"/>
    </row>
    <row r="214" spans="1:5" x14ac:dyDescent="0.2">
      <c r="A214" s="51">
        <v>5596</v>
      </c>
      <c r="B214" s="48" t="s">
        <v>246</v>
      </c>
      <c r="C214" s="277">
        <v>0</v>
      </c>
      <c r="D214" s="49">
        <f t="shared" si="1"/>
        <v>0</v>
      </c>
      <c r="E214" s="48"/>
    </row>
    <row r="215" spans="1:5" x14ac:dyDescent="0.2">
      <c r="A215" s="51">
        <v>5597</v>
      </c>
      <c r="B215" s="48" t="s">
        <v>245</v>
      </c>
      <c r="C215" s="277">
        <v>0</v>
      </c>
      <c r="D215" s="49">
        <f t="shared" si="1"/>
        <v>0</v>
      </c>
      <c r="E215" s="48"/>
    </row>
    <row r="216" spans="1:5" x14ac:dyDescent="0.2">
      <c r="A216" s="51">
        <v>5598</v>
      </c>
      <c r="B216" s="48" t="s">
        <v>244</v>
      </c>
      <c r="C216" s="277">
        <v>0</v>
      </c>
      <c r="D216" s="49">
        <f t="shared" si="1"/>
        <v>0</v>
      </c>
      <c r="E216" s="48"/>
    </row>
    <row r="217" spans="1:5" x14ac:dyDescent="0.2">
      <c r="A217" s="51">
        <v>5599</v>
      </c>
      <c r="B217" s="48" t="s">
        <v>243</v>
      </c>
      <c r="C217" s="277">
        <v>0</v>
      </c>
      <c r="D217" s="49">
        <f t="shared" si="1"/>
        <v>0</v>
      </c>
      <c r="E217" s="48"/>
    </row>
    <row r="218" spans="1:5" x14ac:dyDescent="0.2">
      <c r="A218" s="51">
        <v>5600</v>
      </c>
      <c r="B218" s="48" t="s">
        <v>242</v>
      </c>
      <c r="C218" s="277">
        <v>0</v>
      </c>
      <c r="D218" s="49">
        <f>C218/$C$98</f>
        <v>0</v>
      </c>
      <c r="E218" s="48"/>
    </row>
    <row r="219" spans="1:5" x14ac:dyDescent="0.2">
      <c r="A219" s="51">
        <v>5610</v>
      </c>
      <c r="B219" s="48" t="s">
        <v>241</v>
      </c>
      <c r="C219" s="277">
        <v>0</v>
      </c>
      <c r="D219" s="49">
        <f t="shared" si="1"/>
        <v>0</v>
      </c>
      <c r="E219" s="48"/>
    </row>
    <row r="220" spans="1:5" x14ac:dyDescent="0.2">
      <c r="A220" s="51">
        <v>5611</v>
      </c>
      <c r="B220" s="48" t="s">
        <v>240</v>
      </c>
      <c r="C220" s="277">
        <v>0</v>
      </c>
      <c r="D220" s="49">
        <f t="shared" si="1"/>
        <v>0</v>
      </c>
      <c r="E220" s="48"/>
    </row>
    <row r="222" spans="1:5" x14ac:dyDescent="0.2">
      <c r="B222" s="41" t="s">
        <v>239</v>
      </c>
    </row>
  </sheetData>
  <sheetProtection formatCells="0" formatColumns="0" formatRows="0" insertColumns="0" insertRows="0" insertHyperlinks="0" deleteColumns="0" deleteRows="0" sort="0" autoFilter="0" pivotTables="0"/>
  <autoFilter ref="A97:E220"/>
  <mergeCells count="3">
    <mergeCell ref="A1:C1"/>
    <mergeCell ref="A2:C2"/>
    <mergeCell ref="A3:C3"/>
  </mergeCells>
  <pageMargins left="0.7" right="0.7" top="0.75" bottom="0.75" header="0.3" footer="0.3"/>
  <pageSetup scale="65" orientation="portrait" horizontalDpi="4294967293"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48.140625" style="60" customWidth="1"/>
    <col min="3" max="3" width="22.85546875" style="60" customWidth="1"/>
    <col min="4" max="5" width="16.7109375" style="60" customWidth="1"/>
    <col min="6" max="16384" width="9.140625" style="60"/>
  </cols>
  <sheetData>
    <row r="1" spans="1:5" ht="18.95" customHeight="1" x14ac:dyDescent="0.2">
      <c r="A1" s="358" t="s">
        <v>72</v>
      </c>
      <c r="B1" s="358"/>
      <c r="C1" s="358"/>
      <c r="D1" s="58" t="s">
        <v>97</v>
      </c>
      <c r="E1" s="59">
        <v>2021</v>
      </c>
    </row>
    <row r="2" spans="1:5" ht="18.95" customHeight="1" x14ac:dyDescent="0.2">
      <c r="A2" s="358" t="s">
        <v>438</v>
      </c>
      <c r="B2" s="358"/>
      <c r="C2" s="358"/>
      <c r="D2" s="58" t="s">
        <v>99</v>
      </c>
      <c r="E2" s="59" t="s">
        <v>603</v>
      </c>
    </row>
    <row r="3" spans="1:5" ht="18.95" customHeight="1" x14ac:dyDescent="0.2">
      <c r="A3" s="358" t="s">
        <v>654</v>
      </c>
      <c r="B3" s="358"/>
      <c r="C3" s="358"/>
      <c r="D3" s="58" t="s">
        <v>100</v>
      </c>
      <c r="E3" s="59">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63" t="s">
        <v>105</v>
      </c>
      <c r="D7" s="63" t="s">
        <v>106</v>
      </c>
      <c r="E7" s="63" t="s">
        <v>217</v>
      </c>
    </row>
    <row r="8" spans="1:5" x14ac:dyDescent="0.2">
      <c r="A8" s="64">
        <v>3110</v>
      </c>
      <c r="B8" s="60" t="s">
        <v>293</v>
      </c>
      <c r="C8" s="234">
        <v>0</v>
      </c>
    </row>
    <row r="9" spans="1:5" x14ac:dyDescent="0.2">
      <c r="A9" s="64">
        <v>3120</v>
      </c>
      <c r="B9" s="60" t="s">
        <v>440</v>
      </c>
      <c r="C9" s="234">
        <v>42480346.960000001</v>
      </c>
    </row>
    <row r="10" spans="1:5" x14ac:dyDescent="0.2">
      <c r="A10" s="64">
        <v>3130</v>
      </c>
      <c r="B10" s="60" t="s">
        <v>441</v>
      </c>
      <c r="C10" s="234">
        <v>0</v>
      </c>
    </row>
    <row r="12" spans="1:5" x14ac:dyDescent="0.2">
      <c r="A12" s="62" t="s">
        <v>442</v>
      </c>
      <c r="B12" s="62"/>
      <c r="C12" s="62"/>
      <c r="D12" s="62"/>
      <c r="E12" s="62"/>
    </row>
    <row r="13" spans="1:5" x14ac:dyDescent="0.2">
      <c r="A13" s="63" t="s">
        <v>103</v>
      </c>
      <c r="B13" s="63" t="s">
        <v>104</v>
      </c>
      <c r="C13" s="63" t="s">
        <v>105</v>
      </c>
      <c r="D13" s="63" t="s">
        <v>443</v>
      </c>
      <c r="E13" s="63"/>
    </row>
    <row r="14" spans="1:5" x14ac:dyDescent="0.2">
      <c r="A14" s="64">
        <v>3210</v>
      </c>
      <c r="B14" s="60" t="s">
        <v>444</v>
      </c>
      <c r="C14" s="234">
        <v>-6892586.4199999999</v>
      </c>
    </row>
    <row r="15" spans="1:5" x14ac:dyDescent="0.2">
      <c r="A15" s="64">
        <v>3220</v>
      </c>
      <c r="B15" s="60" t="s">
        <v>445</v>
      </c>
      <c r="C15" s="234">
        <v>185506544.75999999</v>
      </c>
    </row>
    <row r="16" spans="1:5" x14ac:dyDescent="0.2">
      <c r="A16" s="64">
        <v>3230</v>
      </c>
      <c r="B16" s="60" t="s">
        <v>446</v>
      </c>
      <c r="C16" s="272">
        <v>0</v>
      </c>
    </row>
    <row r="17" spans="1:3" x14ac:dyDescent="0.2">
      <c r="A17" s="64">
        <v>3231</v>
      </c>
      <c r="B17" s="60" t="s">
        <v>447</v>
      </c>
      <c r="C17" s="272">
        <v>0</v>
      </c>
    </row>
    <row r="18" spans="1:3" x14ac:dyDescent="0.2">
      <c r="A18" s="64">
        <v>3232</v>
      </c>
      <c r="B18" s="60" t="s">
        <v>448</v>
      </c>
      <c r="C18" s="272">
        <v>0</v>
      </c>
    </row>
    <row r="19" spans="1:3" x14ac:dyDescent="0.2">
      <c r="A19" s="64">
        <v>3233</v>
      </c>
      <c r="B19" s="60" t="s">
        <v>449</v>
      </c>
      <c r="C19" s="272">
        <v>0</v>
      </c>
    </row>
    <row r="20" spans="1:3" x14ac:dyDescent="0.2">
      <c r="A20" s="64">
        <v>3239</v>
      </c>
      <c r="B20" s="60" t="s">
        <v>450</v>
      </c>
      <c r="C20" s="272">
        <v>0</v>
      </c>
    </row>
    <row r="21" spans="1:3" x14ac:dyDescent="0.2">
      <c r="A21" s="64">
        <v>3240</v>
      </c>
      <c r="B21" s="60" t="s">
        <v>451</v>
      </c>
      <c r="C21" s="272">
        <v>0</v>
      </c>
    </row>
    <row r="22" spans="1:3" x14ac:dyDescent="0.2">
      <c r="A22" s="64">
        <v>3241</v>
      </c>
      <c r="B22" s="60" t="s">
        <v>452</v>
      </c>
      <c r="C22" s="272">
        <v>0</v>
      </c>
    </row>
    <row r="23" spans="1:3" x14ac:dyDescent="0.2">
      <c r="A23" s="64">
        <v>3242</v>
      </c>
      <c r="B23" s="60" t="s">
        <v>453</v>
      </c>
      <c r="C23" s="272">
        <v>0</v>
      </c>
    </row>
    <row r="24" spans="1:3" x14ac:dyDescent="0.2">
      <c r="A24" s="64">
        <v>3243</v>
      </c>
      <c r="B24" s="60" t="s">
        <v>454</v>
      </c>
      <c r="C24" s="272">
        <v>0</v>
      </c>
    </row>
    <row r="25" spans="1:3" x14ac:dyDescent="0.2">
      <c r="A25" s="64">
        <v>3250</v>
      </c>
      <c r="B25" s="60" t="s">
        <v>455</v>
      </c>
      <c r="C25" s="272">
        <v>0</v>
      </c>
    </row>
    <row r="26" spans="1:3" x14ac:dyDescent="0.2">
      <c r="A26" s="64">
        <v>3251</v>
      </c>
      <c r="B26" s="60" t="s">
        <v>456</v>
      </c>
      <c r="C26" s="272">
        <v>0</v>
      </c>
    </row>
    <row r="27" spans="1:3" x14ac:dyDescent="0.2">
      <c r="A27" s="64">
        <v>3252</v>
      </c>
      <c r="B27" s="60" t="s">
        <v>457</v>
      </c>
      <c r="C27" s="272">
        <v>0</v>
      </c>
    </row>
    <row r="29" spans="1:3" x14ac:dyDescent="0.2">
      <c r="B29" s="41" t="s">
        <v>239</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0"/>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63.42578125" style="60" bestFit="1" customWidth="1"/>
    <col min="3" max="3" width="15.28515625" style="60" bestFit="1" customWidth="1"/>
    <col min="4" max="4" width="16.42578125" style="60" bestFit="1" customWidth="1"/>
    <col min="5" max="5" width="19.140625" style="60" customWidth="1"/>
    <col min="6" max="6" width="9.140625" style="60"/>
    <col min="7" max="7" width="22.140625" style="60" bestFit="1" customWidth="1"/>
    <col min="8" max="16384" width="9.140625" style="60"/>
  </cols>
  <sheetData>
    <row r="1" spans="1:5" s="66" customFormat="1" ht="18.95" customHeight="1" x14ac:dyDescent="0.25">
      <c r="A1" s="358" t="s">
        <v>72</v>
      </c>
      <c r="B1" s="358"/>
      <c r="C1" s="358"/>
      <c r="D1" s="58" t="s">
        <v>97</v>
      </c>
      <c r="E1" s="59">
        <v>2021</v>
      </c>
    </row>
    <row r="2" spans="1:5" s="66" customFormat="1" ht="18.95" customHeight="1" x14ac:dyDescent="0.25">
      <c r="A2" s="358" t="s">
        <v>458</v>
      </c>
      <c r="B2" s="358"/>
      <c r="C2" s="358"/>
      <c r="D2" s="58" t="s">
        <v>99</v>
      </c>
      <c r="E2" s="59" t="s">
        <v>603</v>
      </c>
    </row>
    <row r="3" spans="1:5" s="66" customFormat="1" ht="18.95" customHeight="1" x14ac:dyDescent="0.25">
      <c r="A3" s="358" t="s">
        <v>654</v>
      </c>
      <c r="B3" s="358"/>
      <c r="C3" s="358"/>
      <c r="D3" s="58" t="s">
        <v>100</v>
      </c>
      <c r="E3" s="59">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x14ac:dyDescent="0.2">
      <c r="A8" s="64">
        <v>1111</v>
      </c>
      <c r="B8" s="60" t="s">
        <v>461</v>
      </c>
      <c r="C8" s="234">
        <v>63252.5</v>
      </c>
      <c r="D8" s="234">
        <v>48936</v>
      </c>
    </row>
    <row r="9" spans="1:5" x14ac:dyDescent="0.2">
      <c r="A9" s="64">
        <v>1112</v>
      </c>
      <c r="B9" s="60" t="s">
        <v>462</v>
      </c>
      <c r="C9" s="234">
        <v>8831227.7799999993</v>
      </c>
      <c r="D9" s="234">
        <v>58085425.25</v>
      </c>
    </row>
    <row r="10" spans="1:5" x14ac:dyDescent="0.2">
      <c r="A10" s="64">
        <v>1113</v>
      </c>
      <c r="B10" s="60" t="s">
        <v>463</v>
      </c>
      <c r="C10" s="234">
        <v>0</v>
      </c>
      <c r="D10" s="234">
        <v>0</v>
      </c>
    </row>
    <row r="11" spans="1:5" x14ac:dyDescent="0.2">
      <c r="A11" s="64">
        <v>1114</v>
      </c>
      <c r="B11" s="60" t="s">
        <v>107</v>
      </c>
      <c r="C11" s="234">
        <v>10719156</v>
      </c>
      <c r="D11" s="234">
        <v>18312209.469999999</v>
      </c>
    </row>
    <row r="12" spans="1:5" x14ac:dyDescent="0.2">
      <c r="A12" s="64">
        <v>1115</v>
      </c>
      <c r="B12" s="60" t="s">
        <v>108</v>
      </c>
      <c r="C12" s="234">
        <v>0</v>
      </c>
      <c r="D12" s="234">
        <v>0</v>
      </c>
    </row>
    <row r="13" spans="1:5" x14ac:dyDescent="0.2">
      <c r="A13" s="64">
        <v>1116</v>
      </c>
      <c r="B13" s="60" t="s">
        <v>464</v>
      </c>
      <c r="C13" s="234">
        <v>0</v>
      </c>
      <c r="D13" s="234">
        <v>0</v>
      </c>
    </row>
    <row r="14" spans="1:5" x14ac:dyDescent="0.2">
      <c r="A14" s="64">
        <v>1119</v>
      </c>
      <c r="B14" s="60" t="s">
        <v>465</v>
      </c>
      <c r="C14" s="234">
        <v>0</v>
      </c>
      <c r="D14" s="234">
        <v>0</v>
      </c>
    </row>
    <row r="15" spans="1:5" x14ac:dyDescent="0.2">
      <c r="A15" s="68">
        <v>1110</v>
      </c>
      <c r="B15" s="69" t="s">
        <v>466</v>
      </c>
      <c r="C15" s="233">
        <f>+SUM(C8:C14)</f>
        <v>19613636.280000001</v>
      </c>
      <c r="D15" s="233">
        <f>+SUM(D8:D14)</f>
        <v>76446570.719999999</v>
      </c>
    </row>
    <row r="18" spans="1:4" x14ac:dyDescent="0.2">
      <c r="A18" s="62" t="s">
        <v>467</v>
      </c>
      <c r="B18" s="62"/>
      <c r="C18" s="62"/>
      <c r="D18" s="62"/>
    </row>
    <row r="19" spans="1:4" x14ac:dyDescent="0.2">
      <c r="A19" s="63" t="s">
        <v>103</v>
      </c>
      <c r="B19" s="63" t="s">
        <v>460</v>
      </c>
      <c r="C19" s="67" t="s">
        <v>611</v>
      </c>
      <c r="D19" s="67" t="s">
        <v>469</v>
      </c>
    </row>
    <row r="20" spans="1:4" x14ac:dyDescent="0.2">
      <c r="A20" s="68">
        <v>1230</v>
      </c>
      <c r="B20" s="70" t="s">
        <v>156</v>
      </c>
      <c r="C20" s="233">
        <f>SUM(C21:C27)</f>
        <v>119556406.27</v>
      </c>
      <c r="D20" s="233">
        <f>SUM(D21:D27)</f>
        <v>38547589.339999996</v>
      </c>
    </row>
    <row r="21" spans="1:4" x14ac:dyDescent="0.2">
      <c r="A21" s="64">
        <v>1231</v>
      </c>
      <c r="B21" s="60" t="s">
        <v>157</v>
      </c>
      <c r="C21" s="234">
        <v>426412.5</v>
      </c>
      <c r="D21" s="234">
        <v>0</v>
      </c>
    </row>
    <row r="22" spans="1:4" x14ac:dyDescent="0.2">
      <c r="A22" s="64">
        <v>1232</v>
      </c>
      <c r="B22" s="60" t="s">
        <v>158</v>
      </c>
      <c r="C22" s="234">
        <v>0</v>
      </c>
      <c r="D22" s="234">
        <v>0</v>
      </c>
    </row>
    <row r="23" spans="1:4" x14ac:dyDescent="0.2">
      <c r="A23" s="64">
        <v>1233</v>
      </c>
      <c r="B23" s="60" t="s">
        <v>159</v>
      </c>
      <c r="C23" s="234">
        <v>79987620.879999995</v>
      </c>
      <c r="D23" s="234">
        <v>9226421.9900000002</v>
      </c>
    </row>
    <row r="24" spans="1:4" x14ac:dyDescent="0.2">
      <c r="A24" s="64">
        <v>1234</v>
      </c>
      <c r="B24" s="60" t="s">
        <v>160</v>
      </c>
      <c r="C24" s="234">
        <v>0</v>
      </c>
      <c r="D24" s="234">
        <v>0</v>
      </c>
    </row>
    <row r="25" spans="1:4" x14ac:dyDescent="0.2">
      <c r="A25" s="64">
        <v>1235</v>
      </c>
      <c r="B25" s="60" t="s">
        <v>161</v>
      </c>
      <c r="C25" s="234">
        <v>0</v>
      </c>
      <c r="D25" s="234">
        <v>0</v>
      </c>
    </row>
    <row r="26" spans="1:4" x14ac:dyDescent="0.2">
      <c r="A26" s="64">
        <v>1236</v>
      </c>
      <c r="B26" s="60" t="s">
        <v>162</v>
      </c>
      <c r="C26" s="234">
        <v>39142372.890000001</v>
      </c>
      <c r="D26" s="234">
        <v>29321167.349999998</v>
      </c>
    </row>
    <row r="27" spans="1:4" x14ac:dyDescent="0.2">
      <c r="A27" s="64">
        <v>1239</v>
      </c>
      <c r="B27" s="60" t="s">
        <v>163</v>
      </c>
      <c r="C27" s="234">
        <v>0</v>
      </c>
      <c r="D27" s="234">
        <v>0</v>
      </c>
    </row>
    <row r="28" spans="1:4" x14ac:dyDescent="0.2">
      <c r="A28" s="68">
        <v>1240</v>
      </c>
      <c r="B28" s="70" t="s">
        <v>164</v>
      </c>
      <c r="C28" s="233">
        <f>SUM(C29:C36)</f>
        <v>99405345.919999987</v>
      </c>
      <c r="D28" s="233">
        <f>SUM(D29:D36)</f>
        <v>41466733.290000007</v>
      </c>
    </row>
    <row r="29" spans="1:4" x14ac:dyDescent="0.2">
      <c r="A29" s="64">
        <v>1241</v>
      </c>
      <c r="B29" s="60" t="s">
        <v>165</v>
      </c>
      <c r="C29" s="234">
        <v>14051436.18</v>
      </c>
      <c r="D29" s="234">
        <v>219828.95</v>
      </c>
    </row>
    <row r="30" spans="1:4" x14ac:dyDescent="0.2">
      <c r="A30" s="64">
        <v>1242</v>
      </c>
      <c r="B30" s="60" t="s">
        <v>166</v>
      </c>
      <c r="C30" s="234">
        <v>84725295.579999998</v>
      </c>
      <c r="D30" s="234">
        <v>41246904.340000004</v>
      </c>
    </row>
    <row r="31" spans="1:4" x14ac:dyDescent="0.2">
      <c r="A31" s="64">
        <v>1243</v>
      </c>
      <c r="B31" s="60" t="s">
        <v>167</v>
      </c>
      <c r="C31" s="234">
        <v>0</v>
      </c>
      <c r="D31" s="234">
        <v>0</v>
      </c>
    </row>
    <row r="32" spans="1:4" x14ac:dyDescent="0.2">
      <c r="A32" s="64">
        <v>1244</v>
      </c>
      <c r="B32" s="60" t="s">
        <v>168</v>
      </c>
      <c r="C32" s="234">
        <v>346486.14</v>
      </c>
      <c r="D32" s="234">
        <v>0</v>
      </c>
    </row>
    <row r="33" spans="1:4" x14ac:dyDescent="0.2">
      <c r="A33" s="64">
        <v>1245</v>
      </c>
      <c r="B33" s="60" t="s">
        <v>169</v>
      </c>
      <c r="C33" s="234">
        <v>75369</v>
      </c>
      <c r="D33" s="234">
        <v>0</v>
      </c>
    </row>
    <row r="34" spans="1:4" x14ac:dyDescent="0.2">
      <c r="A34" s="64">
        <v>1246</v>
      </c>
      <c r="B34" s="60" t="s">
        <v>170</v>
      </c>
      <c r="C34" s="234">
        <v>206759.02</v>
      </c>
      <c r="D34" s="234">
        <v>0</v>
      </c>
    </row>
    <row r="35" spans="1:4" x14ac:dyDescent="0.2">
      <c r="A35" s="64">
        <v>1247</v>
      </c>
      <c r="B35" s="60" t="s">
        <v>171</v>
      </c>
      <c r="C35" s="234">
        <v>0</v>
      </c>
      <c r="D35" s="234">
        <v>0</v>
      </c>
    </row>
    <row r="36" spans="1:4" x14ac:dyDescent="0.2">
      <c r="A36" s="64">
        <v>1248</v>
      </c>
      <c r="B36" s="60" t="s">
        <v>172</v>
      </c>
      <c r="C36" s="234">
        <v>0</v>
      </c>
      <c r="D36" s="234">
        <v>0</v>
      </c>
    </row>
    <row r="37" spans="1:4" x14ac:dyDescent="0.2">
      <c r="A37" s="68">
        <v>1250</v>
      </c>
      <c r="B37" s="70" t="s">
        <v>176</v>
      </c>
      <c r="C37" s="233">
        <f>SUM(C38:C42)</f>
        <v>4374545.8899999997</v>
      </c>
      <c r="D37" s="233">
        <f>SUM(D38:D42)</f>
        <v>0</v>
      </c>
    </row>
    <row r="38" spans="1:4" x14ac:dyDescent="0.2">
      <c r="A38" s="64">
        <v>1251</v>
      </c>
      <c r="B38" s="60" t="s">
        <v>177</v>
      </c>
      <c r="C38" s="234">
        <v>3419419.48</v>
      </c>
      <c r="D38" s="234">
        <v>0</v>
      </c>
    </row>
    <row r="39" spans="1:4" x14ac:dyDescent="0.2">
      <c r="A39" s="64">
        <v>1252</v>
      </c>
      <c r="B39" s="60" t="s">
        <v>178</v>
      </c>
      <c r="C39" s="234">
        <v>87767.07</v>
      </c>
      <c r="D39" s="234">
        <v>0</v>
      </c>
    </row>
    <row r="40" spans="1:4" x14ac:dyDescent="0.2">
      <c r="A40" s="64">
        <v>1253</v>
      </c>
      <c r="B40" s="60" t="s">
        <v>179</v>
      </c>
      <c r="C40" s="234">
        <v>0</v>
      </c>
      <c r="D40" s="234">
        <v>0</v>
      </c>
    </row>
    <row r="41" spans="1:4" x14ac:dyDescent="0.2">
      <c r="A41" s="64">
        <v>1254</v>
      </c>
      <c r="B41" s="60" t="s">
        <v>180</v>
      </c>
      <c r="C41" s="234">
        <v>867359.34</v>
      </c>
      <c r="D41" s="234">
        <v>0</v>
      </c>
    </row>
    <row r="42" spans="1:4" x14ac:dyDescent="0.2">
      <c r="A42" s="64">
        <v>1259</v>
      </c>
      <c r="B42" s="60" t="s">
        <v>181</v>
      </c>
      <c r="C42" s="234">
        <v>0</v>
      </c>
      <c r="D42" s="234">
        <v>0</v>
      </c>
    </row>
    <row r="43" spans="1:4" x14ac:dyDescent="0.2">
      <c r="A43" s="64"/>
      <c r="B43" s="69" t="s">
        <v>470</v>
      </c>
      <c r="C43" s="233">
        <f>C20+C28+C37</f>
        <v>223336298.07999998</v>
      </c>
      <c r="D43" s="233">
        <f>D20+D28+D37</f>
        <v>80014322.629999995</v>
      </c>
    </row>
    <row r="45" spans="1:4" x14ac:dyDescent="0.2">
      <c r="A45" s="62" t="s">
        <v>471</v>
      </c>
      <c r="B45" s="62"/>
      <c r="C45" s="62"/>
      <c r="D45" s="62"/>
    </row>
    <row r="46" spans="1:4" x14ac:dyDescent="0.2">
      <c r="A46" s="63" t="s">
        <v>103</v>
      </c>
      <c r="B46" s="63" t="s">
        <v>460</v>
      </c>
      <c r="C46" s="67">
        <v>2021</v>
      </c>
      <c r="D46" s="67">
        <v>2020</v>
      </c>
    </row>
    <row r="47" spans="1:4" x14ac:dyDescent="0.2">
      <c r="A47" s="68">
        <v>3210</v>
      </c>
      <c r="B47" s="70" t="s">
        <v>472</v>
      </c>
      <c r="C47" s="233">
        <v>-6892586.4199999999</v>
      </c>
      <c r="D47" s="233">
        <v>84440334.120000005</v>
      </c>
    </row>
    <row r="48" spans="1:4" x14ac:dyDescent="0.2">
      <c r="A48" s="64"/>
      <c r="B48" s="69" t="s">
        <v>473</v>
      </c>
      <c r="C48" s="233">
        <f>+C49+C61+C93+C96</f>
        <v>13419766.33</v>
      </c>
      <c r="D48" s="233">
        <f>+D49+D61+D93+D96</f>
        <v>8214294.6900000004</v>
      </c>
    </row>
    <row r="49" spans="1:4" x14ac:dyDescent="0.2">
      <c r="A49" s="68">
        <v>5400</v>
      </c>
      <c r="B49" s="70" t="s">
        <v>287</v>
      </c>
      <c r="C49" s="233">
        <f>SUM(C50:C60)</f>
        <v>0</v>
      </c>
      <c r="D49" s="233">
        <f>SUM(D50:D60)</f>
        <v>0</v>
      </c>
    </row>
    <row r="50" spans="1:4" x14ac:dyDescent="0.2">
      <c r="A50" s="64">
        <v>5410</v>
      </c>
      <c r="B50" s="60" t="s">
        <v>474</v>
      </c>
      <c r="C50" s="234">
        <v>0</v>
      </c>
      <c r="D50" s="234">
        <v>0</v>
      </c>
    </row>
    <row r="51" spans="1:4" x14ac:dyDescent="0.2">
      <c r="A51" s="64">
        <v>5411</v>
      </c>
      <c r="B51" s="60" t="s">
        <v>285</v>
      </c>
      <c r="C51" s="234">
        <v>0</v>
      </c>
      <c r="D51" s="234">
        <v>0</v>
      </c>
    </row>
    <row r="52" spans="1:4" x14ac:dyDescent="0.2">
      <c r="A52" s="64">
        <v>5420</v>
      </c>
      <c r="B52" s="60" t="s">
        <v>475</v>
      </c>
      <c r="C52" s="234">
        <v>0</v>
      </c>
      <c r="D52" s="234">
        <v>0</v>
      </c>
    </row>
    <row r="53" spans="1:4" x14ac:dyDescent="0.2">
      <c r="A53" s="64">
        <v>5421</v>
      </c>
      <c r="B53" s="60" t="s">
        <v>282</v>
      </c>
      <c r="C53" s="234">
        <v>0</v>
      </c>
      <c r="D53" s="234">
        <v>0</v>
      </c>
    </row>
    <row r="54" spans="1:4" x14ac:dyDescent="0.2">
      <c r="A54" s="64">
        <v>5430</v>
      </c>
      <c r="B54" s="60" t="s">
        <v>476</v>
      </c>
      <c r="C54" s="234">
        <v>0</v>
      </c>
      <c r="D54" s="234">
        <v>0</v>
      </c>
    </row>
    <row r="55" spans="1:4" x14ac:dyDescent="0.2">
      <c r="A55" s="64">
        <v>5431</v>
      </c>
      <c r="B55" s="60" t="s">
        <v>279</v>
      </c>
      <c r="C55" s="234">
        <v>0</v>
      </c>
      <c r="D55" s="234">
        <v>0</v>
      </c>
    </row>
    <row r="56" spans="1:4" x14ac:dyDescent="0.2">
      <c r="A56" s="64">
        <v>5440</v>
      </c>
      <c r="B56" s="60" t="s">
        <v>477</v>
      </c>
      <c r="C56" s="234">
        <v>0</v>
      </c>
      <c r="D56" s="234">
        <v>0</v>
      </c>
    </row>
    <row r="57" spans="1:4" x14ac:dyDescent="0.2">
      <c r="A57" s="64">
        <v>5441</v>
      </c>
      <c r="B57" s="60" t="s">
        <v>477</v>
      </c>
      <c r="C57" s="234">
        <v>0</v>
      </c>
      <c r="D57" s="234">
        <v>0</v>
      </c>
    </row>
    <row r="58" spans="1:4" x14ac:dyDescent="0.2">
      <c r="A58" s="64">
        <v>5450</v>
      </c>
      <c r="B58" s="60" t="s">
        <v>478</v>
      </c>
      <c r="C58" s="234">
        <v>0</v>
      </c>
      <c r="D58" s="234">
        <v>0</v>
      </c>
    </row>
    <row r="59" spans="1:4" x14ac:dyDescent="0.2">
      <c r="A59" s="64">
        <v>5451</v>
      </c>
      <c r="B59" s="60" t="s">
        <v>275</v>
      </c>
      <c r="C59" s="234">
        <v>0</v>
      </c>
      <c r="D59" s="234">
        <v>0</v>
      </c>
    </row>
    <row r="60" spans="1:4" x14ac:dyDescent="0.2">
      <c r="A60" s="64">
        <v>5452</v>
      </c>
      <c r="B60" s="60" t="s">
        <v>274</v>
      </c>
      <c r="C60" s="234">
        <v>0</v>
      </c>
      <c r="D60" s="234">
        <v>0</v>
      </c>
    </row>
    <row r="61" spans="1:4" x14ac:dyDescent="0.2">
      <c r="A61" s="68">
        <v>5500</v>
      </c>
      <c r="B61" s="70" t="s">
        <v>273</v>
      </c>
      <c r="C61" s="233">
        <f>SUM(C62:C92)</f>
        <v>12751387.07</v>
      </c>
      <c r="D61" s="233">
        <f>SUM(D62:D92)</f>
        <v>7734367.6500000004</v>
      </c>
    </row>
    <row r="62" spans="1:4" x14ac:dyDescent="0.2">
      <c r="A62" s="64">
        <v>5510</v>
      </c>
      <c r="B62" s="60" t="s">
        <v>272</v>
      </c>
      <c r="C62" s="234">
        <v>0</v>
      </c>
      <c r="D62" s="234">
        <v>0</v>
      </c>
    </row>
    <row r="63" spans="1:4" x14ac:dyDescent="0.2">
      <c r="A63" s="64">
        <v>5511</v>
      </c>
      <c r="B63" s="60" t="s">
        <v>271</v>
      </c>
      <c r="C63" s="234">
        <v>0</v>
      </c>
      <c r="D63" s="234">
        <v>0</v>
      </c>
    </row>
    <row r="64" spans="1:4" x14ac:dyDescent="0.2">
      <c r="A64" s="64">
        <v>5512</v>
      </c>
      <c r="B64" s="60" t="s">
        <v>270</v>
      </c>
      <c r="C64" s="234">
        <v>0</v>
      </c>
      <c r="D64" s="234">
        <v>0</v>
      </c>
    </row>
    <row r="65" spans="1:4" x14ac:dyDescent="0.2">
      <c r="A65" s="64">
        <v>5513</v>
      </c>
      <c r="B65" s="60" t="s">
        <v>269</v>
      </c>
      <c r="C65" s="234">
        <v>1025515.99</v>
      </c>
      <c r="D65" s="234">
        <v>937344.14</v>
      </c>
    </row>
    <row r="66" spans="1:4" x14ac:dyDescent="0.2">
      <c r="A66" s="64">
        <v>5514</v>
      </c>
      <c r="B66" s="60" t="s">
        <v>268</v>
      </c>
      <c r="C66" s="234">
        <v>0</v>
      </c>
      <c r="D66" s="234">
        <v>0</v>
      </c>
    </row>
    <row r="67" spans="1:4" x14ac:dyDescent="0.2">
      <c r="A67" s="64">
        <v>5515</v>
      </c>
      <c r="B67" s="60" t="s">
        <v>267</v>
      </c>
      <c r="C67" s="234">
        <v>11101911.859999999</v>
      </c>
      <c r="D67" s="234">
        <v>6161178.0700000003</v>
      </c>
    </row>
    <row r="68" spans="1:4" x14ac:dyDescent="0.2">
      <c r="A68" s="64">
        <v>5516</v>
      </c>
      <c r="B68" s="60" t="s">
        <v>266</v>
      </c>
      <c r="C68" s="234">
        <v>0</v>
      </c>
      <c r="D68" s="234">
        <v>0</v>
      </c>
    </row>
    <row r="69" spans="1:4" x14ac:dyDescent="0.2">
      <c r="A69" s="64">
        <v>5517</v>
      </c>
      <c r="B69" s="60" t="s">
        <v>265</v>
      </c>
      <c r="C69" s="234">
        <v>623959.22</v>
      </c>
      <c r="D69" s="234">
        <v>635845.43999999994</v>
      </c>
    </row>
    <row r="70" spans="1:4" x14ac:dyDescent="0.2">
      <c r="A70" s="64">
        <v>5518</v>
      </c>
      <c r="B70" s="60" t="s">
        <v>264</v>
      </c>
      <c r="C70" s="234">
        <v>0</v>
      </c>
      <c r="D70" s="234">
        <v>0</v>
      </c>
    </row>
    <row r="71" spans="1:4" x14ac:dyDescent="0.2">
      <c r="A71" s="64">
        <v>5520</v>
      </c>
      <c r="B71" s="60" t="s">
        <v>263</v>
      </c>
      <c r="C71" s="234">
        <v>0</v>
      </c>
      <c r="D71" s="234">
        <v>0</v>
      </c>
    </row>
    <row r="72" spans="1:4" x14ac:dyDescent="0.2">
      <c r="A72" s="64">
        <v>5521</v>
      </c>
      <c r="B72" s="60" t="s">
        <v>262</v>
      </c>
      <c r="C72" s="234">
        <v>0</v>
      </c>
      <c r="D72" s="234">
        <v>0</v>
      </c>
    </row>
    <row r="73" spans="1:4" x14ac:dyDescent="0.2">
      <c r="A73" s="64">
        <v>5522</v>
      </c>
      <c r="B73" s="60" t="s">
        <v>261</v>
      </c>
      <c r="C73" s="234">
        <v>0</v>
      </c>
      <c r="D73" s="234">
        <v>0</v>
      </c>
    </row>
    <row r="74" spans="1:4" x14ac:dyDescent="0.2">
      <c r="A74" s="64">
        <v>5530</v>
      </c>
      <c r="B74" s="60" t="s">
        <v>260</v>
      </c>
      <c r="C74" s="234">
        <v>0</v>
      </c>
      <c r="D74" s="234">
        <v>0</v>
      </c>
    </row>
    <row r="75" spans="1:4" x14ac:dyDescent="0.2">
      <c r="A75" s="64">
        <v>5531</v>
      </c>
      <c r="B75" s="60" t="s">
        <v>259</v>
      </c>
      <c r="C75" s="234">
        <v>0</v>
      </c>
      <c r="D75" s="234">
        <v>0</v>
      </c>
    </row>
    <row r="76" spans="1:4" x14ac:dyDescent="0.2">
      <c r="A76" s="64">
        <v>5532</v>
      </c>
      <c r="B76" s="60" t="s">
        <v>258</v>
      </c>
      <c r="C76" s="234">
        <v>0</v>
      </c>
      <c r="D76" s="234">
        <v>0</v>
      </c>
    </row>
    <row r="77" spans="1:4" x14ac:dyDescent="0.2">
      <c r="A77" s="64">
        <v>5533</v>
      </c>
      <c r="B77" s="60" t="s">
        <v>257</v>
      </c>
      <c r="C77" s="234">
        <v>0</v>
      </c>
      <c r="D77" s="234">
        <v>0</v>
      </c>
    </row>
    <row r="78" spans="1:4" x14ac:dyDescent="0.2">
      <c r="A78" s="64">
        <v>5534</v>
      </c>
      <c r="B78" s="60" t="s">
        <v>256</v>
      </c>
      <c r="C78" s="234">
        <v>0</v>
      </c>
      <c r="D78" s="234">
        <v>0</v>
      </c>
    </row>
    <row r="79" spans="1:4" x14ac:dyDescent="0.2">
      <c r="A79" s="64">
        <v>5535</v>
      </c>
      <c r="B79" s="60" t="s">
        <v>255</v>
      </c>
      <c r="C79" s="234">
        <v>0</v>
      </c>
      <c r="D79" s="234">
        <v>0</v>
      </c>
    </row>
    <row r="80" spans="1:4" x14ac:dyDescent="0.2">
      <c r="A80" s="64">
        <v>5540</v>
      </c>
      <c r="B80" s="60" t="s">
        <v>254</v>
      </c>
      <c r="C80" s="234">
        <v>0</v>
      </c>
      <c r="D80" s="234">
        <v>0</v>
      </c>
    </row>
    <row r="81" spans="1:4" x14ac:dyDescent="0.2">
      <c r="A81" s="64">
        <v>5541</v>
      </c>
      <c r="B81" s="60" t="s">
        <v>254</v>
      </c>
      <c r="C81" s="234">
        <v>0</v>
      </c>
      <c r="D81" s="234">
        <v>0</v>
      </c>
    </row>
    <row r="82" spans="1:4" x14ac:dyDescent="0.2">
      <c r="A82" s="64">
        <v>5550</v>
      </c>
      <c r="B82" s="60" t="s">
        <v>253</v>
      </c>
      <c r="C82" s="234">
        <v>0</v>
      </c>
      <c r="D82" s="234">
        <v>0</v>
      </c>
    </row>
    <row r="83" spans="1:4" x14ac:dyDescent="0.2">
      <c r="A83" s="64">
        <v>5551</v>
      </c>
      <c r="B83" s="60" t="s">
        <v>253</v>
      </c>
      <c r="C83" s="234">
        <v>0</v>
      </c>
      <c r="D83" s="234">
        <v>0</v>
      </c>
    </row>
    <row r="84" spans="1:4" x14ac:dyDescent="0.2">
      <c r="A84" s="64">
        <v>5590</v>
      </c>
      <c r="B84" s="60" t="s">
        <v>252</v>
      </c>
      <c r="C84" s="234">
        <v>0</v>
      </c>
      <c r="D84" s="234">
        <v>0</v>
      </c>
    </row>
    <row r="85" spans="1:4" x14ac:dyDescent="0.2">
      <c r="A85" s="64">
        <v>5591</v>
      </c>
      <c r="B85" s="60" t="s">
        <v>251</v>
      </c>
      <c r="C85" s="234">
        <v>0</v>
      </c>
      <c r="D85" s="234">
        <v>0</v>
      </c>
    </row>
    <row r="86" spans="1:4" x14ac:dyDescent="0.2">
      <c r="A86" s="64">
        <v>5592</v>
      </c>
      <c r="B86" s="60" t="s">
        <v>250</v>
      </c>
      <c r="C86" s="234">
        <v>0</v>
      </c>
      <c r="D86" s="234">
        <v>0</v>
      </c>
    </row>
    <row r="87" spans="1:4" x14ac:dyDescent="0.2">
      <c r="A87" s="64">
        <v>5593</v>
      </c>
      <c r="B87" s="60" t="s">
        <v>249</v>
      </c>
      <c r="C87" s="234">
        <v>0</v>
      </c>
      <c r="D87" s="234">
        <v>0</v>
      </c>
    </row>
    <row r="88" spans="1:4" x14ac:dyDescent="0.2">
      <c r="A88" s="64">
        <v>5594</v>
      </c>
      <c r="B88" s="60" t="s">
        <v>479</v>
      </c>
      <c r="C88" s="234">
        <v>0</v>
      </c>
      <c r="D88" s="234">
        <v>0</v>
      </c>
    </row>
    <row r="89" spans="1:4" x14ac:dyDescent="0.2">
      <c r="A89" s="64">
        <v>5595</v>
      </c>
      <c r="B89" s="60" t="s">
        <v>247</v>
      </c>
      <c r="C89" s="234">
        <v>0</v>
      </c>
      <c r="D89" s="234">
        <v>0</v>
      </c>
    </row>
    <row r="90" spans="1:4" x14ac:dyDescent="0.2">
      <c r="A90" s="64">
        <v>5596</v>
      </c>
      <c r="B90" s="60" t="s">
        <v>246</v>
      </c>
      <c r="C90" s="234">
        <v>0</v>
      </c>
      <c r="D90" s="234">
        <v>0</v>
      </c>
    </row>
    <row r="91" spans="1:4" x14ac:dyDescent="0.2">
      <c r="A91" s="64">
        <v>5597</v>
      </c>
      <c r="B91" s="60" t="s">
        <v>245</v>
      </c>
      <c r="C91" s="234">
        <v>0</v>
      </c>
      <c r="D91" s="234">
        <v>0</v>
      </c>
    </row>
    <row r="92" spans="1:4" x14ac:dyDescent="0.2">
      <c r="A92" s="64">
        <v>5599</v>
      </c>
      <c r="B92" s="60" t="s">
        <v>243</v>
      </c>
      <c r="C92" s="234">
        <v>0</v>
      </c>
      <c r="D92" s="234">
        <v>0</v>
      </c>
    </row>
    <row r="93" spans="1:4" x14ac:dyDescent="0.2">
      <c r="A93" s="68">
        <v>5600</v>
      </c>
      <c r="B93" s="70" t="s">
        <v>242</v>
      </c>
      <c r="C93" s="233">
        <f>SUM(C94:C95)</f>
        <v>0</v>
      </c>
      <c r="D93" s="233">
        <f>SUM(D94:D95)</f>
        <v>0</v>
      </c>
    </row>
    <row r="94" spans="1:4" x14ac:dyDescent="0.2">
      <c r="A94" s="64">
        <v>5610</v>
      </c>
      <c r="B94" s="60" t="s">
        <v>241</v>
      </c>
      <c r="C94" s="234">
        <v>0</v>
      </c>
      <c r="D94" s="234">
        <v>0</v>
      </c>
    </row>
    <row r="95" spans="1:4" x14ac:dyDescent="0.2">
      <c r="A95" s="64">
        <v>5611</v>
      </c>
      <c r="B95" s="60" t="s">
        <v>240</v>
      </c>
      <c r="C95" s="234">
        <v>0</v>
      </c>
      <c r="D95" s="234">
        <v>0</v>
      </c>
    </row>
    <row r="96" spans="1:4" x14ac:dyDescent="0.2">
      <c r="A96" s="68">
        <v>2110</v>
      </c>
      <c r="B96" s="73" t="s">
        <v>480</v>
      </c>
      <c r="C96" s="233">
        <f>SUM(C97:C101)</f>
        <v>668379.26</v>
      </c>
      <c r="D96" s="233">
        <f>SUM(D97:D101)</f>
        <v>479927.03999999998</v>
      </c>
    </row>
    <row r="97" spans="1:4" x14ac:dyDescent="0.2">
      <c r="A97" s="64">
        <v>2111</v>
      </c>
      <c r="B97" s="60" t="s">
        <v>481</v>
      </c>
      <c r="C97" s="234">
        <v>479532.82</v>
      </c>
      <c r="D97" s="234">
        <v>441409.04</v>
      </c>
    </row>
    <row r="98" spans="1:4" x14ac:dyDescent="0.2">
      <c r="A98" s="64">
        <v>2112</v>
      </c>
      <c r="B98" s="60" t="s">
        <v>482</v>
      </c>
      <c r="C98" s="234">
        <v>0</v>
      </c>
      <c r="D98" s="234">
        <v>0</v>
      </c>
    </row>
    <row r="99" spans="1:4" x14ac:dyDescent="0.2">
      <c r="A99" s="64">
        <v>2112</v>
      </c>
      <c r="B99" s="60" t="s">
        <v>483</v>
      </c>
      <c r="C99" s="234">
        <v>188846.44</v>
      </c>
      <c r="D99" s="234">
        <v>38518</v>
      </c>
    </row>
    <row r="100" spans="1:4" x14ac:dyDescent="0.2">
      <c r="A100" s="64">
        <v>2115</v>
      </c>
      <c r="B100" s="60" t="s">
        <v>484</v>
      </c>
      <c r="C100" s="234">
        <v>0</v>
      </c>
      <c r="D100" s="234">
        <v>0</v>
      </c>
    </row>
    <row r="101" spans="1:4" x14ac:dyDescent="0.2">
      <c r="A101" s="64">
        <v>2114</v>
      </c>
      <c r="B101" s="60" t="s">
        <v>485</v>
      </c>
      <c r="C101" s="234">
        <v>0</v>
      </c>
      <c r="D101" s="234">
        <v>0</v>
      </c>
    </row>
    <row r="102" spans="1:4" x14ac:dyDescent="0.2">
      <c r="A102" s="64"/>
      <c r="B102" s="69" t="s">
        <v>486</v>
      </c>
      <c r="C102" s="233">
        <f>+C103</f>
        <v>8491093.5999999996</v>
      </c>
      <c r="D102" s="233">
        <f>+D103</f>
        <v>27114617.600000001</v>
      </c>
    </row>
    <row r="103" spans="1:4" x14ac:dyDescent="0.2">
      <c r="A103" s="68">
        <v>1120</v>
      </c>
      <c r="B103" s="74" t="s">
        <v>487</v>
      </c>
      <c r="C103" s="233">
        <f>SUM(C104:C112)</f>
        <v>8491093.5999999996</v>
      </c>
      <c r="D103" s="233">
        <f>SUM(D104:D112)</f>
        <v>27114617.600000001</v>
      </c>
    </row>
    <row r="104" spans="1:4" x14ac:dyDescent="0.2">
      <c r="A104" s="64">
        <v>1124</v>
      </c>
      <c r="B104" s="75" t="s">
        <v>488</v>
      </c>
      <c r="C104" s="234">
        <v>0</v>
      </c>
      <c r="D104" s="234">
        <v>0</v>
      </c>
    </row>
    <row r="105" spans="1:4" x14ac:dyDescent="0.2">
      <c r="A105" s="64">
        <v>1124</v>
      </c>
      <c r="B105" s="75" t="s">
        <v>489</v>
      </c>
      <c r="C105" s="234">
        <v>0</v>
      </c>
      <c r="D105" s="234">
        <v>0</v>
      </c>
    </row>
    <row r="106" spans="1:4" x14ac:dyDescent="0.2">
      <c r="A106" s="64">
        <v>1124</v>
      </c>
      <c r="B106" s="75" t="s">
        <v>490</v>
      </c>
      <c r="C106" s="234">
        <v>0</v>
      </c>
      <c r="D106" s="234">
        <v>0</v>
      </c>
    </row>
    <row r="107" spans="1:4" x14ac:dyDescent="0.2">
      <c r="A107" s="64">
        <v>1124</v>
      </c>
      <c r="B107" s="75" t="s">
        <v>491</v>
      </c>
      <c r="C107" s="234">
        <v>0</v>
      </c>
      <c r="D107" s="234">
        <v>0</v>
      </c>
    </row>
    <row r="108" spans="1:4" x14ac:dyDescent="0.2">
      <c r="A108" s="64">
        <v>1124</v>
      </c>
      <c r="B108" s="75" t="s">
        <v>492</v>
      </c>
      <c r="C108" s="234">
        <v>0</v>
      </c>
      <c r="D108" s="234">
        <v>0</v>
      </c>
    </row>
    <row r="109" spans="1:4" x14ac:dyDescent="0.2">
      <c r="A109" s="64">
        <v>1124</v>
      </c>
      <c r="B109" s="75" t="s">
        <v>493</v>
      </c>
      <c r="C109" s="234">
        <v>0</v>
      </c>
      <c r="D109" s="234">
        <v>0</v>
      </c>
    </row>
    <row r="110" spans="1:4" x14ac:dyDescent="0.2">
      <c r="A110" s="64">
        <v>1122</v>
      </c>
      <c r="B110" s="75" t="s">
        <v>494</v>
      </c>
      <c r="C110" s="234">
        <v>168664</v>
      </c>
      <c r="D110" s="234">
        <f>28953.6+52664</f>
        <v>81617.600000000006</v>
      </c>
    </row>
    <row r="111" spans="1:4" x14ac:dyDescent="0.2">
      <c r="A111" s="64">
        <v>1122</v>
      </c>
      <c r="B111" s="75" t="s">
        <v>495</v>
      </c>
      <c r="C111" s="234">
        <v>0</v>
      </c>
      <c r="D111" s="234">
        <v>0</v>
      </c>
    </row>
    <row r="112" spans="1:4" x14ac:dyDescent="0.2">
      <c r="A112" s="64">
        <v>1122</v>
      </c>
      <c r="B112" s="75" t="s">
        <v>496</v>
      </c>
      <c r="C112" s="234">
        <v>8322429.5999999996</v>
      </c>
      <c r="D112" s="234">
        <v>27033000</v>
      </c>
    </row>
    <row r="113" spans="1:4" x14ac:dyDescent="0.2">
      <c r="A113" s="64"/>
      <c r="B113" s="76" t="s">
        <v>497</v>
      </c>
      <c r="C113" s="233">
        <f>C47+C48-C102</f>
        <v>-1963913.6899999995</v>
      </c>
      <c r="D113" s="233">
        <f>D47+D48-D102</f>
        <v>65540011.210000001</v>
      </c>
    </row>
    <row r="115" spans="1:4" x14ac:dyDescent="0.2">
      <c r="B115" s="41" t="s">
        <v>239</v>
      </c>
    </row>
    <row r="117" spans="1:4" x14ac:dyDescent="0.2">
      <c r="C117" s="297"/>
      <c r="D117" s="297"/>
    </row>
    <row r="130" spans="8:8" x14ac:dyDescent="0.2">
      <c r="H130" s="77"/>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scale="70" fitToHeight="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zoomScaleNormal="100" zoomScaleSheetLayoutView="100" workbookViewId="0">
      <selection sqref="A1:C1"/>
    </sheetView>
  </sheetViews>
  <sheetFormatPr baseColWidth="10" defaultRowHeight="11.25" x14ac:dyDescent="0.2"/>
  <cols>
    <col min="1" max="1" width="3.28515625" style="82" customWidth="1"/>
    <col min="2" max="2" width="63.140625" style="82" customWidth="1"/>
    <col min="3" max="3" width="17.7109375" style="82" customWidth="1"/>
    <col min="4" max="16384" width="11.42578125" style="82"/>
  </cols>
  <sheetData>
    <row r="1" spans="1:3" s="78" customFormat="1" ht="18" customHeight="1" x14ac:dyDescent="0.25">
      <c r="A1" s="359" t="s">
        <v>72</v>
      </c>
      <c r="B1" s="360"/>
      <c r="C1" s="361"/>
    </row>
    <row r="2" spans="1:3" s="78" customFormat="1" ht="18" customHeight="1" x14ac:dyDescent="0.25">
      <c r="A2" s="362" t="s">
        <v>498</v>
      </c>
      <c r="B2" s="363"/>
      <c r="C2" s="364"/>
    </row>
    <row r="3" spans="1:3" s="78" customFormat="1" ht="18" customHeight="1" x14ac:dyDescent="0.25">
      <c r="A3" s="362" t="s">
        <v>654</v>
      </c>
      <c r="B3" s="363"/>
      <c r="C3" s="364"/>
    </row>
    <row r="4" spans="1:3" s="79" customFormat="1" x14ac:dyDescent="0.2">
      <c r="A4" s="365" t="s">
        <v>499</v>
      </c>
      <c r="B4" s="366"/>
      <c r="C4" s="367"/>
    </row>
    <row r="5" spans="1:3" x14ac:dyDescent="0.2">
      <c r="A5" s="80" t="s">
        <v>500</v>
      </c>
      <c r="B5" s="80"/>
      <c r="C5" s="279">
        <v>32075611.07</v>
      </c>
    </row>
    <row r="6" spans="1:3" x14ac:dyDescent="0.2">
      <c r="B6" s="83"/>
      <c r="C6" s="280"/>
    </row>
    <row r="7" spans="1:3" x14ac:dyDescent="0.2">
      <c r="A7" s="84" t="s">
        <v>501</v>
      </c>
      <c r="B7" s="84"/>
      <c r="C7" s="281">
        <f>SUM(C8:C13)</f>
        <v>0</v>
      </c>
    </row>
    <row r="8" spans="1:3" x14ac:dyDescent="0.2">
      <c r="A8" s="85" t="s">
        <v>502</v>
      </c>
      <c r="B8" s="86" t="s">
        <v>378</v>
      </c>
      <c r="C8" s="282">
        <v>0</v>
      </c>
    </row>
    <row r="9" spans="1:3" x14ac:dyDescent="0.2">
      <c r="A9" s="87" t="s">
        <v>503</v>
      </c>
      <c r="B9" s="88" t="s">
        <v>504</v>
      </c>
      <c r="C9" s="282">
        <v>0</v>
      </c>
    </row>
    <row r="10" spans="1:3" x14ac:dyDescent="0.2">
      <c r="A10" s="87" t="s">
        <v>505</v>
      </c>
      <c r="B10" s="88" t="s">
        <v>369</v>
      </c>
      <c r="C10" s="282">
        <v>0</v>
      </c>
    </row>
    <row r="11" spans="1:3" x14ac:dyDescent="0.2">
      <c r="A11" s="87" t="s">
        <v>506</v>
      </c>
      <c r="B11" s="88" t="s">
        <v>368</v>
      </c>
      <c r="C11" s="282">
        <v>0</v>
      </c>
    </row>
    <row r="12" spans="1:3" x14ac:dyDescent="0.2">
      <c r="A12" s="87" t="s">
        <v>507</v>
      </c>
      <c r="B12" s="88" t="s">
        <v>362</v>
      </c>
      <c r="C12" s="282">
        <v>0</v>
      </c>
    </row>
    <row r="13" spans="1:3" x14ac:dyDescent="0.2">
      <c r="A13" s="89" t="s">
        <v>508</v>
      </c>
      <c r="B13" s="90" t="s">
        <v>509</v>
      </c>
      <c r="C13" s="282">
        <v>0</v>
      </c>
    </row>
    <row r="14" spans="1:3" x14ac:dyDescent="0.2">
      <c r="B14" s="91"/>
      <c r="C14" s="283"/>
    </row>
    <row r="15" spans="1:3" x14ac:dyDescent="0.2">
      <c r="A15" s="84" t="s">
        <v>510</v>
      </c>
      <c r="B15" s="83"/>
      <c r="C15" s="281">
        <f>SUM(C16:C18)</f>
        <v>0</v>
      </c>
    </row>
    <row r="16" spans="1:3" x14ac:dyDescent="0.2">
      <c r="A16" s="92">
        <v>3.1</v>
      </c>
      <c r="B16" s="88" t="s">
        <v>511</v>
      </c>
      <c r="C16" s="282">
        <v>0</v>
      </c>
    </row>
    <row r="17" spans="1:3" x14ac:dyDescent="0.2">
      <c r="A17" s="93">
        <v>3.2</v>
      </c>
      <c r="B17" s="88" t="s">
        <v>512</v>
      </c>
      <c r="C17" s="282">
        <v>0</v>
      </c>
    </row>
    <row r="18" spans="1:3" x14ac:dyDescent="0.2">
      <c r="A18" s="93">
        <v>3.3</v>
      </c>
      <c r="B18" s="90" t="s">
        <v>513</v>
      </c>
      <c r="C18" s="284">
        <v>0</v>
      </c>
    </row>
    <row r="19" spans="1:3" x14ac:dyDescent="0.2">
      <c r="B19" s="94"/>
      <c r="C19" s="285"/>
    </row>
    <row r="20" spans="1:3" x14ac:dyDescent="0.2">
      <c r="A20" s="95" t="s">
        <v>514</v>
      </c>
      <c r="B20" s="95"/>
      <c r="C20" s="279">
        <f>C5+C7-C15</f>
        <v>32075611.07</v>
      </c>
    </row>
    <row r="22" spans="1:3" ht="32.25" customHeight="1" x14ac:dyDescent="0.2">
      <c r="A22" s="379" t="s">
        <v>239</v>
      </c>
      <c r="B22" s="379"/>
      <c r="C22" s="379"/>
    </row>
  </sheetData>
  <mergeCells count="5">
    <mergeCell ref="A1:C1"/>
    <mergeCell ref="A2:C2"/>
    <mergeCell ref="A3:C3"/>
    <mergeCell ref="A4:C4"/>
    <mergeCell ref="A22:C22"/>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zoomScaleNormal="100" zoomScaleSheetLayoutView="100" workbookViewId="0">
      <selection sqref="A1:C1"/>
    </sheetView>
  </sheetViews>
  <sheetFormatPr baseColWidth="10" defaultRowHeight="11.25" x14ac:dyDescent="0.2"/>
  <cols>
    <col min="1" max="1" width="3.7109375" style="82" customWidth="1"/>
    <col min="2" max="2" width="62.140625" style="82" customWidth="1"/>
    <col min="3" max="3" width="17.7109375" style="82" customWidth="1"/>
    <col min="4" max="16384" width="11.42578125" style="82"/>
  </cols>
  <sheetData>
    <row r="1" spans="1:3" s="113" customFormat="1" ht="18.95" customHeight="1" x14ac:dyDescent="0.25">
      <c r="A1" s="369" t="s">
        <v>72</v>
      </c>
      <c r="B1" s="370"/>
      <c r="C1" s="371"/>
    </row>
    <row r="2" spans="1:3" s="113" customFormat="1" ht="18.95" customHeight="1" x14ac:dyDescent="0.25">
      <c r="A2" s="372" t="s">
        <v>552</v>
      </c>
      <c r="B2" s="380"/>
      <c r="C2" s="374"/>
    </row>
    <row r="3" spans="1:3" s="113" customFormat="1" ht="18.95" customHeight="1" x14ac:dyDescent="0.25">
      <c r="A3" s="372" t="s">
        <v>654</v>
      </c>
      <c r="B3" s="380"/>
      <c r="C3" s="374"/>
    </row>
    <row r="4" spans="1:3" x14ac:dyDescent="0.2">
      <c r="A4" s="365" t="s">
        <v>499</v>
      </c>
      <c r="B4" s="366"/>
      <c r="C4" s="367"/>
    </row>
    <row r="5" spans="1:3" x14ac:dyDescent="0.2">
      <c r="A5" s="112" t="s">
        <v>551</v>
      </c>
      <c r="B5" s="80"/>
      <c r="C5" s="288">
        <v>38968197.490000002</v>
      </c>
    </row>
    <row r="6" spans="1:3" x14ac:dyDescent="0.2">
      <c r="A6" s="99"/>
      <c r="B6" s="83"/>
      <c r="C6" s="280"/>
    </row>
    <row r="7" spans="1:3" x14ac:dyDescent="0.2">
      <c r="A7" s="84" t="s">
        <v>550</v>
      </c>
      <c r="B7" s="111"/>
      <c r="C7" s="281">
        <f>SUM(C8:C28)</f>
        <v>0</v>
      </c>
    </row>
    <row r="8" spans="1:3" x14ac:dyDescent="0.2">
      <c r="A8" s="110">
        <v>2.1</v>
      </c>
      <c r="B8" s="101" t="s">
        <v>347</v>
      </c>
      <c r="C8" s="289">
        <v>0</v>
      </c>
    </row>
    <row r="9" spans="1:3" x14ac:dyDescent="0.2">
      <c r="A9" s="110">
        <v>2.2000000000000002</v>
      </c>
      <c r="B9" s="101" t="s">
        <v>350</v>
      </c>
      <c r="C9" s="289">
        <v>0</v>
      </c>
    </row>
    <row r="10" spans="1:3" x14ac:dyDescent="0.2">
      <c r="A10" s="102">
        <v>2.2999999999999998</v>
      </c>
      <c r="B10" s="104" t="s">
        <v>165</v>
      </c>
      <c r="C10" s="289">
        <v>0</v>
      </c>
    </row>
    <row r="11" spans="1:3" x14ac:dyDescent="0.2">
      <c r="A11" s="102">
        <v>2.4</v>
      </c>
      <c r="B11" s="104" t="s">
        <v>166</v>
      </c>
      <c r="C11" s="289">
        <v>0</v>
      </c>
    </row>
    <row r="12" spans="1:3" x14ac:dyDescent="0.2">
      <c r="A12" s="102">
        <v>2.5</v>
      </c>
      <c r="B12" s="104" t="s">
        <v>167</v>
      </c>
      <c r="C12" s="289">
        <v>0</v>
      </c>
    </row>
    <row r="13" spans="1:3" x14ac:dyDescent="0.2">
      <c r="A13" s="102">
        <v>2.6</v>
      </c>
      <c r="B13" s="104" t="s">
        <v>168</v>
      </c>
      <c r="C13" s="289">
        <v>0</v>
      </c>
    </row>
    <row r="14" spans="1:3" x14ac:dyDescent="0.2">
      <c r="A14" s="102">
        <v>2.7</v>
      </c>
      <c r="B14" s="104" t="s">
        <v>169</v>
      </c>
      <c r="C14" s="289">
        <v>0</v>
      </c>
    </row>
    <row r="15" spans="1:3" x14ac:dyDescent="0.2">
      <c r="A15" s="102">
        <v>2.8</v>
      </c>
      <c r="B15" s="104" t="s">
        <v>170</v>
      </c>
      <c r="C15" s="289">
        <v>0</v>
      </c>
    </row>
    <row r="16" spans="1:3" x14ac:dyDescent="0.2">
      <c r="A16" s="102">
        <v>2.9</v>
      </c>
      <c r="B16" s="104" t="s">
        <v>172</v>
      </c>
      <c r="C16" s="289">
        <v>0</v>
      </c>
    </row>
    <row r="17" spans="1:3" x14ac:dyDescent="0.2">
      <c r="A17" s="102" t="s">
        <v>549</v>
      </c>
      <c r="B17" s="104" t="s">
        <v>548</v>
      </c>
      <c r="C17" s="289">
        <v>0</v>
      </c>
    </row>
    <row r="18" spans="1:3" x14ac:dyDescent="0.2">
      <c r="A18" s="102" t="s">
        <v>547</v>
      </c>
      <c r="B18" s="104" t="s">
        <v>176</v>
      </c>
      <c r="C18" s="289">
        <v>0</v>
      </c>
    </row>
    <row r="19" spans="1:3" x14ac:dyDescent="0.2">
      <c r="A19" s="102" t="s">
        <v>546</v>
      </c>
      <c r="B19" s="104" t="s">
        <v>545</v>
      </c>
      <c r="C19" s="289">
        <v>0</v>
      </c>
    </row>
    <row r="20" spans="1:3" x14ac:dyDescent="0.2">
      <c r="A20" s="102" t="s">
        <v>544</v>
      </c>
      <c r="B20" s="104" t="s">
        <v>543</v>
      </c>
      <c r="C20" s="289">
        <v>0</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0</v>
      </c>
    </row>
    <row r="29" spans="1:3" x14ac:dyDescent="0.2">
      <c r="A29" s="109"/>
      <c r="B29" s="108"/>
      <c r="C29" s="107"/>
    </row>
    <row r="30" spans="1:3" x14ac:dyDescent="0.2">
      <c r="A30" s="106" t="s">
        <v>526</v>
      </c>
      <c r="B30" s="105"/>
      <c r="C30" s="311">
        <f>SUM(C31:C37)</f>
        <v>0</v>
      </c>
    </row>
    <row r="31" spans="1:3" x14ac:dyDescent="0.2">
      <c r="A31" s="102" t="s">
        <v>525</v>
      </c>
      <c r="B31" s="104" t="s">
        <v>272</v>
      </c>
      <c r="C31" s="310">
        <v>0</v>
      </c>
    </row>
    <row r="32" spans="1:3" x14ac:dyDescent="0.2">
      <c r="A32" s="102" t="s">
        <v>524</v>
      </c>
      <c r="B32" s="104" t="s">
        <v>263</v>
      </c>
      <c r="C32" s="310">
        <v>0</v>
      </c>
    </row>
    <row r="33" spans="1:3" x14ac:dyDescent="0.2">
      <c r="A33" s="102" t="s">
        <v>523</v>
      </c>
      <c r="B33" s="104" t="s">
        <v>260</v>
      </c>
      <c r="C33" s="310">
        <v>0</v>
      </c>
    </row>
    <row r="34" spans="1:3" x14ac:dyDescent="0.2">
      <c r="A34" s="102" t="s">
        <v>522</v>
      </c>
      <c r="B34" s="104" t="s">
        <v>521</v>
      </c>
      <c r="C34" s="310">
        <v>0</v>
      </c>
    </row>
    <row r="35" spans="1:3" x14ac:dyDescent="0.2">
      <c r="A35" s="102" t="s">
        <v>520</v>
      </c>
      <c r="B35" s="104" t="s">
        <v>519</v>
      </c>
      <c r="C35" s="310">
        <v>0</v>
      </c>
    </row>
    <row r="36" spans="1:3" x14ac:dyDescent="0.2">
      <c r="A36" s="102" t="s">
        <v>518</v>
      </c>
      <c r="B36" s="104" t="s">
        <v>252</v>
      </c>
      <c r="C36" s="310">
        <v>0</v>
      </c>
    </row>
    <row r="37" spans="1:3" x14ac:dyDescent="0.2">
      <c r="A37" s="102" t="s">
        <v>517</v>
      </c>
      <c r="B37" s="101" t="s">
        <v>516</v>
      </c>
      <c r="C37" s="312">
        <v>0</v>
      </c>
    </row>
    <row r="38" spans="1:3" x14ac:dyDescent="0.2">
      <c r="A38" s="99"/>
      <c r="B38" s="98"/>
      <c r="C38" s="97"/>
    </row>
    <row r="39" spans="1:3" x14ac:dyDescent="0.2">
      <c r="A39" s="96" t="s">
        <v>515</v>
      </c>
      <c r="B39" s="80"/>
      <c r="C39" s="81">
        <f>C5-C7+C30</f>
        <v>38968197.490000002</v>
      </c>
    </row>
    <row r="40" spans="1:3" x14ac:dyDescent="0.2">
      <c r="C40" s="137"/>
    </row>
    <row r="41" spans="1:3" ht="32.25" customHeight="1" x14ac:dyDescent="0.2">
      <c r="A41" s="379" t="s">
        <v>239</v>
      </c>
      <c r="B41" s="379"/>
      <c r="C41" s="379"/>
    </row>
  </sheetData>
  <mergeCells count="5">
    <mergeCell ref="A1:C1"/>
    <mergeCell ref="A2:C2"/>
    <mergeCell ref="A3:C3"/>
    <mergeCell ref="A4:C4"/>
    <mergeCell ref="A41:C4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48.140625" style="60" customWidth="1"/>
    <col min="3" max="3" width="22.85546875" style="60" customWidth="1"/>
    <col min="4" max="5" width="16.7109375" style="60" customWidth="1"/>
    <col min="6" max="16384" width="9.140625" style="60"/>
  </cols>
  <sheetData>
    <row r="1" spans="1:5" ht="18.95" customHeight="1" x14ac:dyDescent="0.2">
      <c r="A1" s="358" t="s">
        <v>602</v>
      </c>
      <c r="B1" s="358"/>
      <c r="C1" s="358"/>
      <c r="D1" s="58" t="s">
        <v>97</v>
      </c>
      <c r="E1" s="59">
        <v>2021</v>
      </c>
    </row>
    <row r="2" spans="1:5" ht="18.95" customHeight="1" x14ac:dyDescent="0.2">
      <c r="A2" s="358" t="s">
        <v>438</v>
      </c>
      <c r="B2" s="358"/>
      <c r="C2" s="358"/>
      <c r="D2" s="58" t="s">
        <v>99</v>
      </c>
      <c r="E2" s="59" t="s">
        <v>603</v>
      </c>
    </row>
    <row r="3" spans="1:5" ht="18.95" customHeight="1" x14ac:dyDescent="0.2">
      <c r="A3" s="358" t="s">
        <v>604</v>
      </c>
      <c r="B3" s="358"/>
      <c r="C3" s="358"/>
      <c r="D3" s="58" t="s">
        <v>100</v>
      </c>
      <c r="E3" s="59">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63" t="s">
        <v>105</v>
      </c>
      <c r="D7" s="63" t="s">
        <v>106</v>
      </c>
      <c r="E7" s="63" t="s">
        <v>217</v>
      </c>
    </row>
    <row r="8" spans="1:5" x14ac:dyDescent="0.2">
      <c r="A8" s="64">
        <v>3110</v>
      </c>
      <c r="B8" s="60" t="s">
        <v>293</v>
      </c>
      <c r="C8" s="234">
        <v>79700086</v>
      </c>
    </row>
    <row r="9" spans="1:5" x14ac:dyDescent="0.2">
      <c r="A9" s="64">
        <v>3120</v>
      </c>
      <c r="B9" s="60" t="s">
        <v>440</v>
      </c>
      <c r="C9" s="234">
        <v>0</v>
      </c>
    </row>
    <row r="10" spans="1:5" x14ac:dyDescent="0.2">
      <c r="A10" s="64">
        <v>3130</v>
      </c>
      <c r="B10" s="60" t="s">
        <v>441</v>
      </c>
      <c r="C10" s="234">
        <v>0</v>
      </c>
    </row>
    <row r="12" spans="1:5" x14ac:dyDescent="0.2">
      <c r="A12" s="62" t="s">
        <v>442</v>
      </c>
      <c r="B12" s="62"/>
      <c r="C12" s="62"/>
      <c r="D12" s="62"/>
      <c r="E12" s="62"/>
    </row>
    <row r="13" spans="1:5" x14ac:dyDescent="0.2">
      <c r="A13" s="63" t="s">
        <v>103</v>
      </c>
      <c r="B13" s="63" t="s">
        <v>104</v>
      </c>
      <c r="C13" s="63" t="s">
        <v>105</v>
      </c>
      <c r="D13" s="63" t="s">
        <v>443</v>
      </c>
      <c r="E13" s="63"/>
    </row>
    <row r="14" spans="1:5" x14ac:dyDescent="0.2">
      <c r="A14" s="64">
        <v>3210</v>
      </c>
      <c r="B14" s="60" t="s">
        <v>444</v>
      </c>
      <c r="C14" s="234">
        <v>1562291.46</v>
      </c>
    </row>
    <row r="15" spans="1:5" x14ac:dyDescent="0.2">
      <c r="A15" s="64">
        <v>3220</v>
      </c>
      <c r="B15" s="60" t="s">
        <v>445</v>
      </c>
      <c r="C15" s="234">
        <v>-5363618.84</v>
      </c>
    </row>
    <row r="16" spans="1:5" x14ac:dyDescent="0.2">
      <c r="A16" s="64">
        <v>3230</v>
      </c>
      <c r="B16" s="60" t="s">
        <v>446</v>
      </c>
      <c r="C16" s="234">
        <v>0</v>
      </c>
    </row>
    <row r="17" spans="1:3" x14ac:dyDescent="0.2">
      <c r="A17" s="64">
        <v>3231</v>
      </c>
      <c r="B17" s="60" t="s">
        <v>447</v>
      </c>
      <c r="C17" s="234">
        <v>0</v>
      </c>
    </row>
    <row r="18" spans="1:3" x14ac:dyDescent="0.2">
      <c r="A18" s="64">
        <v>3232</v>
      </c>
      <c r="B18" s="60" t="s">
        <v>448</v>
      </c>
      <c r="C18" s="234">
        <v>0</v>
      </c>
    </row>
    <row r="19" spans="1:3" x14ac:dyDescent="0.2">
      <c r="A19" s="64">
        <v>3233</v>
      </c>
      <c r="B19" s="60" t="s">
        <v>449</v>
      </c>
      <c r="C19" s="234">
        <v>0</v>
      </c>
    </row>
    <row r="20" spans="1:3" x14ac:dyDescent="0.2">
      <c r="A20" s="64">
        <v>3239</v>
      </c>
      <c r="B20" s="60" t="s">
        <v>450</v>
      </c>
      <c r="C20" s="234">
        <v>0</v>
      </c>
    </row>
    <row r="21" spans="1:3" x14ac:dyDescent="0.2">
      <c r="A21" s="64">
        <v>3240</v>
      </c>
      <c r="B21" s="60" t="s">
        <v>451</v>
      </c>
      <c r="C21" s="234">
        <v>0</v>
      </c>
    </row>
    <row r="22" spans="1:3" x14ac:dyDescent="0.2">
      <c r="A22" s="64">
        <v>3241</v>
      </c>
      <c r="B22" s="60" t="s">
        <v>452</v>
      </c>
      <c r="C22" s="234">
        <v>0</v>
      </c>
    </row>
    <row r="23" spans="1:3" x14ac:dyDescent="0.2">
      <c r="A23" s="64">
        <v>3242</v>
      </c>
      <c r="B23" s="60" t="s">
        <v>453</v>
      </c>
      <c r="C23" s="234">
        <v>0</v>
      </c>
    </row>
    <row r="24" spans="1:3" x14ac:dyDescent="0.2">
      <c r="A24" s="64">
        <v>3243</v>
      </c>
      <c r="B24" s="60" t="s">
        <v>454</v>
      </c>
      <c r="C24" s="234">
        <v>0</v>
      </c>
    </row>
    <row r="25" spans="1:3" x14ac:dyDescent="0.2">
      <c r="A25" s="64">
        <v>3250</v>
      </c>
      <c r="B25" s="60" t="s">
        <v>455</v>
      </c>
      <c r="C25" s="234">
        <v>0</v>
      </c>
    </row>
    <row r="26" spans="1:3" x14ac:dyDescent="0.2">
      <c r="A26" s="64">
        <v>3251</v>
      </c>
      <c r="B26" s="60" t="s">
        <v>456</v>
      </c>
      <c r="C26" s="234">
        <v>0</v>
      </c>
    </row>
    <row r="27" spans="1:3" x14ac:dyDescent="0.2">
      <c r="A27" s="64">
        <v>3252</v>
      </c>
      <c r="B27" s="60" t="s">
        <v>457</v>
      </c>
      <c r="C27" s="234">
        <v>0</v>
      </c>
    </row>
    <row r="29" spans="1:3" x14ac:dyDescent="0.2">
      <c r="B29" s="41" t="s">
        <v>239</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74803149606299213" bottom="0.74803149606299213" header="0.31496062992125984" footer="0.31496062992125984"/>
  <pageSetup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100" workbookViewId="0">
      <selection sqref="A1:F1"/>
    </sheetView>
  </sheetViews>
  <sheetFormatPr baseColWidth="10" defaultColWidth="9.140625" defaultRowHeight="11.25" x14ac:dyDescent="0.2"/>
  <cols>
    <col min="1" max="1" width="12.7109375" style="60" customWidth="1"/>
    <col min="2" max="2" width="72.140625" style="60" customWidth="1"/>
    <col min="3"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72</v>
      </c>
      <c r="B1" s="377"/>
      <c r="C1" s="377"/>
      <c r="D1" s="377"/>
      <c r="E1" s="377"/>
      <c r="F1" s="377"/>
      <c r="G1" s="58" t="s">
        <v>97</v>
      </c>
      <c r="H1" s="59">
        <v>2021</v>
      </c>
    </row>
    <row r="2" spans="1:10" ht="18.95" customHeight="1" x14ac:dyDescent="0.2">
      <c r="A2" s="358" t="s">
        <v>601</v>
      </c>
      <c r="B2" s="377"/>
      <c r="C2" s="377"/>
      <c r="D2" s="377"/>
      <c r="E2" s="377"/>
      <c r="F2" s="377"/>
      <c r="G2" s="58" t="s">
        <v>99</v>
      </c>
      <c r="H2" s="59" t="s">
        <v>603</v>
      </c>
    </row>
    <row r="3" spans="1:10" ht="18.95" customHeight="1" x14ac:dyDescent="0.2">
      <c r="A3" s="358" t="s">
        <v>654</v>
      </c>
      <c r="B3" s="377"/>
      <c r="C3" s="377"/>
      <c r="D3" s="377"/>
      <c r="E3" s="377"/>
      <c r="F3" s="377"/>
      <c r="G3" s="58" t="s">
        <v>100</v>
      </c>
      <c r="H3" s="59">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row>
    <row r="9" spans="1:10" x14ac:dyDescent="0.2">
      <c r="A9" s="60">
        <v>7110</v>
      </c>
      <c r="B9" s="60" t="s">
        <v>591</v>
      </c>
      <c r="C9" s="165">
        <v>0</v>
      </c>
      <c r="D9" s="165">
        <v>0</v>
      </c>
      <c r="E9" s="165">
        <v>0</v>
      </c>
      <c r="F9" s="165">
        <v>0</v>
      </c>
    </row>
    <row r="10" spans="1:10" x14ac:dyDescent="0.2">
      <c r="A10" s="60">
        <v>7120</v>
      </c>
      <c r="B10" s="60" t="s">
        <v>590</v>
      </c>
      <c r="C10" s="165">
        <v>0</v>
      </c>
      <c r="D10" s="165">
        <v>0</v>
      </c>
      <c r="E10" s="165">
        <v>0</v>
      </c>
      <c r="F10" s="165">
        <v>0</v>
      </c>
    </row>
    <row r="11" spans="1:10" x14ac:dyDescent="0.2">
      <c r="A11" s="60">
        <v>7130</v>
      </c>
      <c r="B11" s="60" t="s">
        <v>589</v>
      </c>
      <c r="C11" s="165">
        <v>0</v>
      </c>
      <c r="D11" s="165">
        <v>0</v>
      </c>
      <c r="E11" s="165">
        <v>0</v>
      </c>
      <c r="F11" s="165">
        <v>0</v>
      </c>
    </row>
    <row r="12" spans="1:10" x14ac:dyDescent="0.2">
      <c r="A12" s="60">
        <v>7140</v>
      </c>
      <c r="B12" s="60" t="s">
        <v>588</v>
      </c>
      <c r="C12" s="165">
        <v>0</v>
      </c>
      <c r="D12" s="165">
        <v>0</v>
      </c>
      <c r="E12" s="165">
        <v>0</v>
      </c>
      <c r="F12" s="165">
        <v>0</v>
      </c>
    </row>
    <row r="13" spans="1:10" x14ac:dyDescent="0.2">
      <c r="A13" s="60">
        <v>7150</v>
      </c>
      <c r="B13" s="60" t="s">
        <v>587</v>
      </c>
      <c r="C13" s="165">
        <v>0</v>
      </c>
      <c r="D13" s="165">
        <v>0</v>
      </c>
      <c r="E13" s="165">
        <v>0</v>
      </c>
      <c r="F13" s="165">
        <v>0</v>
      </c>
    </row>
    <row r="14" spans="1:10" x14ac:dyDescent="0.2">
      <c r="A14" s="60">
        <v>7160</v>
      </c>
      <c r="B14" s="60" t="s">
        <v>586</v>
      </c>
      <c r="C14" s="165">
        <v>0</v>
      </c>
      <c r="D14" s="165">
        <v>0</v>
      </c>
      <c r="E14" s="165">
        <v>0</v>
      </c>
      <c r="F14" s="165">
        <v>0</v>
      </c>
    </row>
    <row r="15" spans="1:10" x14ac:dyDescent="0.2">
      <c r="A15" s="60">
        <v>7210</v>
      </c>
      <c r="B15" s="60" t="s">
        <v>585</v>
      </c>
      <c r="C15" s="165">
        <v>0</v>
      </c>
      <c r="D15" s="165">
        <v>0</v>
      </c>
      <c r="E15" s="165">
        <v>0</v>
      </c>
      <c r="F15" s="165">
        <v>0</v>
      </c>
    </row>
    <row r="16" spans="1:10" x14ac:dyDescent="0.2">
      <c r="A16" s="60">
        <v>7220</v>
      </c>
      <c r="B16" s="60" t="s">
        <v>584</v>
      </c>
      <c r="C16" s="165">
        <v>0</v>
      </c>
      <c r="D16" s="165">
        <v>0</v>
      </c>
      <c r="E16" s="165">
        <v>0</v>
      </c>
      <c r="F16" s="165">
        <v>0</v>
      </c>
    </row>
    <row r="17" spans="1:6" x14ac:dyDescent="0.2">
      <c r="A17" s="60">
        <v>7230</v>
      </c>
      <c r="B17" s="60" t="s">
        <v>583</v>
      </c>
      <c r="C17" s="165">
        <v>0</v>
      </c>
      <c r="D17" s="165">
        <v>0</v>
      </c>
      <c r="E17" s="165">
        <v>0</v>
      </c>
      <c r="F17" s="165">
        <v>0</v>
      </c>
    </row>
    <row r="18" spans="1:6" x14ac:dyDescent="0.2">
      <c r="A18" s="60">
        <v>7240</v>
      </c>
      <c r="B18" s="60" t="s">
        <v>582</v>
      </c>
      <c r="C18" s="165">
        <v>0</v>
      </c>
      <c r="D18" s="165">
        <v>0</v>
      </c>
      <c r="E18" s="165">
        <v>0</v>
      </c>
      <c r="F18" s="165">
        <v>0</v>
      </c>
    </row>
    <row r="19" spans="1:6" x14ac:dyDescent="0.2">
      <c r="A19" s="60">
        <v>7250</v>
      </c>
      <c r="B19" s="60" t="s">
        <v>581</v>
      </c>
      <c r="C19" s="165">
        <v>0</v>
      </c>
      <c r="D19" s="165">
        <v>0</v>
      </c>
      <c r="E19" s="165">
        <v>0</v>
      </c>
      <c r="F19" s="165">
        <v>0</v>
      </c>
    </row>
    <row r="20" spans="1:6" x14ac:dyDescent="0.2">
      <c r="A20" s="60">
        <v>7260</v>
      </c>
      <c r="B20" s="60" t="s">
        <v>580</v>
      </c>
      <c r="C20" s="165">
        <v>0</v>
      </c>
      <c r="D20" s="165">
        <v>0</v>
      </c>
      <c r="E20" s="165">
        <v>0</v>
      </c>
      <c r="F20" s="165">
        <v>0</v>
      </c>
    </row>
    <row r="21" spans="1:6" x14ac:dyDescent="0.2">
      <c r="A21" s="60">
        <v>7310</v>
      </c>
      <c r="B21" s="60" t="s">
        <v>579</v>
      </c>
      <c r="C21" s="165">
        <v>0</v>
      </c>
      <c r="D21" s="165">
        <v>0</v>
      </c>
      <c r="E21" s="165">
        <v>0</v>
      </c>
      <c r="F21" s="165">
        <v>0</v>
      </c>
    </row>
    <row r="22" spans="1:6" x14ac:dyDescent="0.2">
      <c r="A22" s="60">
        <v>7320</v>
      </c>
      <c r="B22" s="60" t="s">
        <v>578</v>
      </c>
      <c r="C22" s="165">
        <v>0</v>
      </c>
      <c r="D22" s="165">
        <v>0</v>
      </c>
      <c r="E22" s="165">
        <v>0</v>
      </c>
      <c r="F22" s="165">
        <v>0</v>
      </c>
    </row>
    <row r="23" spans="1:6" x14ac:dyDescent="0.2">
      <c r="A23" s="60">
        <v>7330</v>
      </c>
      <c r="B23" s="60" t="s">
        <v>577</v>
      </c>
      <c r="C23" s="165">
        <v>0</v>
      </c>
      <c r="D23" s="165">
        <v>0</v>
      </c>
      <c r="E23" s="165">
        <v>0</v>
      </c>
      <c r="F23" s="165">
        <v>0</v>
      </c>
    </row>
    <row r="24" spans="1:6" x14ac:dyDescent="0.2">
      <c r="A24" s="60">
        <v>7340</v>
      </c>
      <c r="B24" s="60" t="s">
        <v>576</v>
      </c>
      <c r="C24" s="165">
        <v>0</v>
      </c>
      <c r="D24" s="165">
        <v>0</v>
      </c>
      <c r="E24" s="165">
        <v>0</v>
      </c>
      <c r="F24" s="165">
        <v>0</v>
      </c>
    </row>
    <row r="25" spans="1:6" x14ac:dyDescent="0.2">
      <c r="A25" s="60">
        <v>7350</v>
      </c>
      <c r="B25" s="60" t="s">
        <v>575</v>
      </c>
      <c r="C25" s="165">
        <v>0</v>
      </c>
      <c r="D25" s="165">
        <v>0</v>
      </c>
      <c r="E25" s="165">
        <v>0</v>
      </c>
      <c r="F25" s="165">
        <v>0</v>
      </c>
    </row>
    <row r="26" spans="1:6" x14ac:dyDescent="0.2">
      <c r="A26" s="60">
        <v>7360</v>
      </c>
      <c r="B26" s="60" t="s">
        <v>574</v>
      </c>
      <c r="C26" s="165">
        <v>0</v>
      </c>
      <c r="D26" s="165">
        <v>0</v>
      </c>
      <c r="E26" s="165">
        <v>0</v>
      </c>
      <c r="F26" s="165">
        <v>0</v>
      </c>
    </row>
    <row r="27" spans="1:6" x14ac:dyDescent="0.2">
      <c r="A27" s="60">
        <v>7410</v>
      </c>
      <c r="B27" s="60" t="s">
        <v>573</v>
      </c>
      <c r="C27" s="165">
        <v>0</v>
      </c>
      <c r="D27" s="165">
        <v>0</v>
      </c>
      <c r="E27" s="165">
        <v>0</v>
      </c>
      <c r="F27" s="165">
        <v>0</v>
      </c>
    </row>
    <row r="28" spans="1:6" x14ac:dyDescent="0.2">
      <c r="A28" s="60">
        <v>7420</v>
      </c>
      <c r="B28" s="60" t="s">
        <v>572</v>
      </c>
      <c r="C28" s="165">
        <v>0</v>
      </c>
      <c r="D28" s="165">
        <v>0</v>
      </c>
      <c r="E28" s="165">
        <v>0</v>
      </c>
      <c r="F28" s="165">
        <v>0</v>
      </c>
    </row>
    <row r="29" spans="1:6" x14ac:dyDescent="0.2">
      <c r="A29" s="60">
        <v>7510</v>
      </c>
      <c r="B29" s="60" t="s">
        <v>571</v>
      </c>
      <c r="C29" s="165">
        <v>0</v>
      </c>
      <c r="D29" s="165">
        <v>0</v>
      </c>
      <c r="E29" s="165">
        <v>0</v>
      </c>
      <c r="F29" s="165">
        <v>0</v>
      </c>
    </row>
    <row r="30" spans="1:6" x14ac:dyDescent="0.2">
      <c r="A30" s="60">
        <v>7520</v>
      </c>
      <c r="B30" s="60" t="s">
        <v>570</v>
      </c>
      <c r="C30" s="165">
        <v>0</v>
      </c>
      <c r="D30" s="165">
        <v>0</v>
      </c>
      <c r="E30" s="165">
        <v>0</v>
      </c>
      <c r="F30" s="165">
        <v>0</v>
      </c>
    </row>
    <row r="31" spans="1:6" x14ac:dyDescent="0.2">
      <c r="A31" s="60">
        <v>7610</v>
      </c>
      <c r="B31" s="60" t="s">
        <v>569</v>
      </c>
      <c r="C31" s="165">
        <v>0</v>
      </c>
      <c r="D31" s="165">
        <v>0</v>
      </c>
      <c r="E31" s="165">
        <v>0</v>
      </c>
      <c r="F31" s="165">
        <v>0</v>
      </c>
    </row>
    <row r="32" spans="1:6" x14ac:dyDescent="0.2">
      <c r="A32" s="60">
        <v>7620</v>
      </c>
      <c r="B32" s="60" t="s">
        <v>568</v>
      </c>
      <c r="C32" s="165">
        <v>0</v>
      </c>
      <c r="D32" s="165">
        <v>0</v>
      </c>
      <c r="E32" s="165">
        <v>0</v>
      </c>
      <c r="F32" s="165">
        <v>0</v>
      </c>
    </row>
    <row r="33" spans="1:6" x14ac:dyDescent="0.2">
      <c r="A33" s="60">
        <v>7630</v>
      </c>
      <c r="B33" s="60" t="s">
        <v>567</v>
      </c>
      <c r="C33" s="165">
        <v>0</v>
      </c>
      <c r="D33" s="165">
        <v>0</v>
      </c>
      <c r="E33" s="165">
        <v>0</v>
      </c>
      <c r="F33" s="165">
        <v>0</v>
      </c>
    </row>
    <row r="34" spans="1:6" x14ac:dyDescent="0.2">
      <c r="A34" s="60">
        <v>7640</v>
      </c>
      <c r="B34" s="60" t="s">
        <v>566</v>
      </c>
      <c r="C34" s="165">
        <v>0</v>
      </c>
      <c r="D34" s="165">
        <v>0</v>
      </c>
      <c r="E34" s="165">
        <v>0</v>
      </c>
      <c r="F34" s="165">
        <v>0</v>
      </c>
    </row>
    <row r="35" spans="1:6" s="70" customFormat="1" x14ac:dyDescent="0.2">
      <c r="A35" s="68">
        <v>8000</v>
      </c>
      <c r="B35" s="70" t="s">
        <v>565</v>
      </c>
    </row>
    <row r="36" spans="1:6" x14ac:dyDescent="0.2">
      <c r="A36" s="60">
        <v>8110</v>
      </c>
      <c r="B36" s="60" t="s">
        <v>564</v>
      </c>
      <c r="C36" s="165">
        <v>0</v>
      </c>
      <c r="D36" s="165">
        <v>0</v>
      </c>
      <c r="E36" s="165">
        <v>0</v>
      </c>
      <c r="F36" s="165">
        <v>0</v>
      </c>
    </row>
    <row r="37" spans="1:6" x14ac:dyDescent="0.2">
      <c r="A37" s="60">
        <v>8120</v>
      </c>
      <c r="B37" s="60" t="s">
        <v>563</v>
      </c>
      <c r="C37" s="165">
        <v>0</v>
      </c>
      <c r="D37" s="165">
        <v>0</v>
      </c>
      <c r="E37" s="165">
        <v>0</v>
      </c>
      <c r="F37" s="165">
        <v>0</v>
      </c>
    </row>
    <row r="38" spans="1:6" x14ac:dyDescent="0.2">
      <c r="A38" s="60">
        <v>8130</v>
      </c>
      <c r="B38" s="60" t="s">
        <v>562</v>
      </c>
      <c r="C38" s="165">
        <v>0</v>
      </c>
      <c r="D38" s="165">
        <v>0</v>
      </c>
      <c r="E38" s="165">
        <v>0</v>
      </c>
      <c r="F38" s="165">
        <v>0</v>
      </c>
    </row>
    <row r="39" spans="1:6" x14ac:dyDescent="0.2">
      <c r="A39" s="60">
        <v>8140</v>
      </c>
      <c r="B39" s="60" t="s">
        <v>561</v>
      </c>
      <c r="C39" s="165">
        <v>0</v>
      </c>
      <c r="D39" s="165">
        <v>0</v>
      </c>
      <c r="E39" s="165">
        <v>0</v>
      </c>
      <c r="F39" s="165">
        <v>0</v>
      </c>
    </row>
    <row r="40" spans="1:6" x14ac:dyDescent="0.2">
      <c r="A40" s="60">
        <v>8150</v>
      </c>
      <c r="B40" s="60" t="s">
        <v>560</v>
      </c>
      <c r="C40" s="165">
        <v>0</v>
      </c>
      <c r="D40" s="165">
        <v>0</v>
      </c>
      <c r="E40" s="165">
        <v>0</v>
      </c>
      <c r="F40" s="165">
        <v>0</v>
      </c>
    </row>
    <row r="41" spans="1:6" x14ac:dyDescent="0.2">
      <c r="A41" s="60">
        <v>8210</v>
      </c>
      <c r="B41" s="60" t="s">
        <v>559</v>
      </c>
      <c r="C41" s="165">
        <v>0</v>
      </c>
      <c r="D41" s="165">
        <v>0</v>
      </c>
      <c r="E41" s="165">
        <v>0</v>
      </c>
      <c r="F41" s="165">
        <v>0</v>
      </c>
    </row>
    <row r="42" spans="1:6" x14ac:dyDescent="0.2">
      <c r="A42" s="60">
        <v>8220</v>
      </c>
      <c r="B42" s="60" t="s">
        <v>558</v>
      </c>
      <c r="C42" s="165">
        <v>0</v>
      </c>
      <c r="D42" s="165">
        <v>0</v>
      </c>
      <c r="E42" s="165">
        <v>0</v>
      </c>
      <c r="F42" s="165">
        <v>0</v>
      </c>
    </row>
    <row r="43" spans="1:6" x14ac:dyDescent="0.2">
      <c r="A43" s="60">
        <v>8230</v>
      </c>
      <c r="B43" s="60" t="s">
        <v>557</v>
      </c>
      <c r="C43" s="165">
        <v>0</v>
      </c>
      <c r="D43" s="165">
        <v>0</v>
      </c>
      <c r="E43" s="165">
        <v>0</v>
      </c>
      <c r="F43" s="165">
        <v>0</v>
      </c>
    </row>
    <row r="44" spans="1:6" x14ac:dyDescent="0.2">
      <c r="A44" s="60">
        <v>8240</v>
      </c>
      <c r="B44" s="60" t="s">
        <v>556</v>
      </c>
      <c r="C44" s="165">
        <v>0</v>
      </c>
      <c r="D44" s="165">
        <v>0</v>
      </c>
      <c r="E44" s="165">
        <v>0</v>
      </c>
      <c r="F44" s="165">
        <v>0</v>
      </c>
    </row>
    <row r="45" spans="1:6" x14ac:dyDescent="0.2">
      <c r="A45" s="60">
        <v>8250</v>
      </c>
      <c r="B45" s="60" t="s">
        <v>555</v>
      </c>
      <c r="C45" s="165">
        <v>0</v>
      </c>
      <c r="D45" s="165">
        <v>0</v>
      </c>
      <c r="E45" s="165">
        <v>0</v>
      </c>
      <c r="F45" s="165">
        <v>0</v>
      </c>
    </row>
    <row r="46" spans="1:6" x14ac:dyDescent="0.2">
      <c r="A46" s="60">
        <v>8260</v>
      </c>
      <c r="B46" s="60" t="s">
        <v>554</v>
      </c>
      <c r="C46" s="165">
        <v>0</v>
      </c>
      <c r="D46" s="165">
        <v>0</v>
      </c>
      <c r="E46" s="165">
        <v>0</v>
      </c>
      <c r="F46" s="165">
        <v>0</v>
      </c>
    </row>
    <row r="47" spans="1:6" x14ac:dyDescent="0.2">
      <c r="A47" s="60">
        <v>8270</v>
      </c>
      <c r="B47" s="60" t="s">
        <v>553</v>
      </c>
      <c r="C47" s="165">
        <v>0</v>
      </c>
      <c r="D47" s="165">
        <v>0</v>
      </c>
      <c r="E47" s="165">
        <v>0</v>
      </c>
      <c r="F47" s="165">
        <v>0</v>
      </c>
    </row>
    <row r="48" spans="1:6" x14ac:dyDescent="0.2">
      <c r="A48" s="114"/>
    </row>
    <row r="49" spans="1:2" x14ac:dyDescent="0.2">
      <c r="A49" s="114"/>
      <c r="B49" s="41"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paperSize="9" scale="65"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3"/>
  <sheetViews>
    <sheetView showGridLines="0" zoomScaleNormal="100" zoomScaleSheetLayoutView="100" workbookViewId="0">
      <selection activeCell="B27" sqref="B27"/>
    </sheetView>
  </sheetViews>
  <sheetFormatPr baseColWidth="10" defaultColWidth="9.140625" defaultRowHeight="11.25" x14ac:dyDescent="0.2"/>
  <cols>
    <col min="1" max="1" width="22.85546875"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7" width="16.7109375" style="41" customWidth="1"/>
    <col min="8" max="8" width="32.140625" style="41" customWidth="1"/>
    <col min="9" max="11" width="10" style="41" bestFit="1" customWidth="1"/>
    <col min="12" max="16384" width="9.140625" style="41"/>
  </cols>
  <sheetData>
    <row r="1" spans="1:8" s="38" customFormat="1" x14ac:dyDescent="0.25">
      <c r="A1" s="356" t="s">
        <v>74</v>
      </c>
      <c r="B1" s="357"/>
      <c r="C1" s="357"/>
      <c r="D1" s="357"/>
      <c r="E1" s="357"/>
      <c r="F1" s="357"/>
      <c r="G1" s="36" t="s">
        <v>97</v>
      </c>
      <c r="H1" s="37">
        <v>2021</v>
      </c>
    </row>
    <row r="2" spans="1:8" s="38" customFormat="1" x14ac:dyDescent="0.25">
      <c r="A2" s="356" t="s">
        <v>98</v>
      </c>
      <c r="B2" s="357"/>
      <c r="C2" s="357"/>
      <c r="D2" s="357"/>
      <c r="E2" s="357"/>
      <c r="F2" s="357"/>
      <c r="G2" s="36" t="s">
        <v>99</v>
      </c>
      <c r="H2" s="37" t="s">
        <v>603</v>
      </c>
    </row>
    <row r="3" spans="1:8" s="38" customFormat="1" x14ac:dyDescent="0.25">
      <c r="A3" s="356" t="s">
        <v>1203</v>
      </c>
      <c r="B3" s="357"/>
      <c r="C3" s="357"/>
      <c r="D3" s="357"/>
      <c r="E3" s="357"/>
      <c r="F3" s="357"/>
      <c r="G3" s="36" t="s">
        <v>100</v>
      </c>
      <c r="H3" s="37">
        <v>4</v>
      </c>
    </row>
    <row r="4" spans="1:8" x14ac:dyDescent="0.2">
      <c r="A4" s="39" t="s">
        <v>101</v>
      </c>
      <c r="B4" s="40"/>
      <c r="C4" s="40"/>
      <c r="D4" s="40"/>
      <c r="E4" s="40"/>
      <c r="F4" s="40"/>
      <c r="G4" s="40"/>
      <c r="H4" s="40"/>
    </row>
    <row r="6" spans="1:8" x14ac:dyDescent="0.2">
      <c r="A6" s="40" t="s">
        <v>102</v>
      </c>
      <c r="B6" s="40"/>
      <c r="C6" s="40"/>
      <c r="D6" s="40"/>
      <c r="E6" s="40"/>
      <c r="F6" s="40"/>
      <c r="G6" s="40"/>
      <c r="H6" s="40"/>
    </row>
    <row r="7" spans="1:8" x14ac:dyDescent="0.2">
      <c r="A7" s="42" t="s">
        <v>103</v>
      </c>
      <c r="B7" s="42" t="s">
        <v>104</v>
      </c>
      <c r="C7" s="42" t="s">
        <v>105</v>
      </c>
      <c r="D7" s="42" t="s">
        <v>106</v>
      </c>
      <c r="E7" s="42"/>
      <c r="F7" s="42"/>
      <c r="G7" s="42"/>
      <c r="H7" s="42"/>
    </row>
    <row r="8" spans="1:8" x14ac:dyDescent="0.2">
      <c r="A8" s="43">
        <v>1114</v>
      </c>
      <c r="B8" s="41" t="s">
        <v>107</v>
      </c>
      <c r="C8" s="165">
        <v>0</v>
      </c>
    </row>
    <row r="9" spans="1:8" x14ac:dyDescent="0.2">
      <c r="A9" s="43">
        <v>1115</v>
      </c>
      <c r="B9" s="41" t="s">
        <v>108</v>
      </c>
      <c r="C9" s="165">
        <v>0</v>
      </c>
    </row>
    <row r="10" spans="1:8" x14ac:dyDescent="0.2">
      <c r="A10" s="43">
        <v>1121</v>
      </c>
      <c r="B10" s="41" t="s">
        <v>109</v>
      </c>
      <c r="C10" s="165">
        <v>0</v>
      </c>
    </row>
    <row r="11" spans="1:8" x14ac:dyDescent="0.2">
      <c r="A11" s="43">
        <v>1211</v>
      </c>
      <c r="B11" s="41" t="s">
        <v>110</v>
      </c>
      <c r="C11" s="165">
        <v>0</v>
      </c>
    </row>
    <row r="13" spans="1:8" x14ac:dyDescent="0.2">
      <c r="A13" s="40" t="s">
        <v>111</v>
      </c>
      <c r="B13" s="40"/>
      <c r="C13" s="40"/>
      <c r="D13" s="40"/>
      <c r="E13" s="40"/>
      <c r="F13" s="40"/>
      <c r="G13" s="40"/>
      <c r="H13" s="40"/>
    </row>
    <row r="14" spans="1:8" x14ac:dyDescent="0.2">
      <c r="A14" s="42" t="s">
        <v>103</v>
      </c>
      <c r="B14" s="42" t="s">
        <v>104</v>
      </c>
      <c r="C14" s="42" t="s">
        <v>105</v>
      </c>
      <c r="D14" s="42">
        <v>2020</v>
      </c>
      <c r="E14" s="42">
        <f>D14-1</f>
        <v>2019</v>
      </c>
      <c r="F14" s="42">
        <f>E14-1</f>
        <v>2018</v>
      </c>
      <c r="G14" s="42">
        <f>F14-1</f>
        <v>2017</v>
      </c>
      <c r="H14" s="42" t="s">
        <v>112</v>
      </c>
    </row>
    <row r="15" spans="1:8" x14ac:dyDescent="0.2">
      <c r="A15" s="182">
        <v>1122</v>
      </c>
      <c r="B15" s="177" t="s">
        <v>113</v>
      </c>
      <c r="C15" s="302">
        <f>SUM(C16:C27)</f>
        <v>102021.67000000001</v>
      </c>
      <c r="D15" s="302">
        <f t="shared" ref="D15:G15" si="0">SUM(D16:D26)</f>
        <v>115979.37</v>
      </c>
      <c r="E15" s="302">
        <f t="shared" si="0"/>
        <v>148798.54</v>
      </c>
      <c r="F15" s="302">
        <f t="shared" si="0"/>
        <v>109450.04000000001</v>
      </c>
      <c r="G15" s="302">
        <f t="shared" si="0"/>
        <v>170631.13</v>
      </c>
    </row>
    <row r="16" spans="1:8" x14ac:dyDescent="0.2">
      <c r="A16" s="184" t="s">
        <v>655</v>
      </c>
      <c r="B16" s="184" t="s">
        <v>656</v>
      </c>
      <c r="C16" s="316">
        <v>10028.200000000001</v>
      </c>
      <c r="D16" s="316">
        <v>10028.200000000001</v>
      </c>
      <c r="E16" s="316">
        <v>20352.2</v>
      </c>
      <c r="F16" s="317">
        <v>10028.200000000001</v>
      </c>
      <c r="G16" s="317">
        <v>18070.439999999999</v>
      </c>
      <c r="H16" s="41" t="s">
        <v>657</v>
      </c>
    </row>
    <row r="17" spans="1:8" x14ac:dyDescent="0.2">
      <c r="A17" s="184" t="s">
        <v>658</v>
      </c>
      <c r="B17" s="184" t="s">
        <v>659</v>
      </c>
      <c r="C17" s="316">
        <v>0</v>
      </c>
      <c r="D17" s="316">
        <v>0</v>
      </c>
      <c r="E17" s="316">
        <v>0</v>
      </c>
      <c r="F17" s="316">
        <v>0</v>
      </c>
      <c r="G17" s="317">
        <v>58534.32</v>
      </c>
    </row>
    <row r="18" spans="1:8" x14ac:dyDescent="0.2">
      <c r="A18" s="184" t="s">
        <v>660</v>
      </c>
      <c r="B18" s="184" t="s">
        <v>661</v>
      </c>
      <c r="C18" s="316">
        <v>7192</v>
      </c>
      <c r="D18" s="316">
        <v>7192</v>
      </c>
      <c r="E18" s="316">
        <v>0</v>
      </c>
      <c r="F18" s="316">
        <v>0</v>
      </c>
      <c r="G18" s="317">
        <v>0</v>
      </c>
      <c r="H18" s="41" t="s">
        <v>657</v>
      </c>
    </row>
    <row r="19" spans="1:8" x14ac:dyDescent="0.2">
      <c r="A19" s="185" t="s">
        <v>662</v>
      </c>
      <c r="B19" s="185" t="s">
        <v>663</v>
      </c>
      <c r="C19" s="316">
        <v>5800</v>
      </c>
      <c r="D19" s="316">
        <v>10440</v>
      </c>
      <c r="E19" s="316">
        <v>0</v>
      </c>
      <c r="F19" s="316">
        <v>0</v>
      </c>
      <c r="G19" s="317">
        <v>0</v>
      </c>
      <c r="H19" s="41" t="s">
        <v>657</v>
      </c>
    </row>
    <row r="20" spans="1:8" x14ac:dyDescent="0.2">
      <c r="A20" s="185" t="s">
        <v>664</v>
      </c>
      <c r="B20" s="185" t="s">
        <v>665</v>
      </c>
      <c r="C20" s="316">
        <v>6313.3</v>
      </c>
      <c r="D20" s="316">
        <v>0</v>
      </c>
      <c r="E20" s="316">
        <v>0</v>
      </c>
      <c r="F20" s="317">
        <v>0</v>
      </c>
      <c r="G20" s="317">
        <v>0</v>
      </c>
      <c r="H20" s="41" t="s">
        <v>657</v>
      </c>
    </row>
    <row r="21" spans="1:8" x14ac:dyDescent="0.2">
      <c r="A21" s="185" t="s">
        <v>666</v>
      </c>
      <c r="B21" s="185" t="s">
        <v>667</v>
      </c>
      <c r="C21" s="316">
        <v>0</v>
      </c>
      <c r="D21" s="316">
        <v>0</v>
      </c>
      <c r="E21" s="316">
        <v>0</v>
      </c>
      <c r="F21" s="316">
        <v>0</v>
      </c>
      <c r="G21" s="317">
        <v>5707.2</v>
      </c>
    </row>
    <row r="22" spans="1:8" ht="22.5" x14ac:dyDescent="0.2">
      <c r="A22" s="185" t="s">
        <v>668</v>
      </c>
      <c r="B22" s="185" t="s">
        <v>669</v>
      </c>
      <c r="C22" s="316">
        <v>12188.16</v>
      </c>
      <c r="D22" s="316">
        <v>36519.160000000003</v>
      </c>
      <c r="E22" s="316">
        <v>36519.160000000003</v>
      </c>
      <c r="F22" s="317">
        <v>36519.160000000003</v>
      </c>
      <c r="G22" s="316">
        <v>36519.160000000003</v>
      </c>
      <c r="H22" s="117" t="s">
        <v>670</v>
      </c>
    </row>
    <row r="23" spans="1:8" x14ac:dyDescent="0.2">
      <c r="A23" s="185" t="s">
        <v>671</v>
      </c>
      <c r="B23" s="185" t="s">
        <v>672</v>
      </c>
      <c r="C23" s="316">
        <v>0</v>
      </c>
      <c r="D23" s="316">
        <v>0</v>
      </c>
      <c r="E23" s="316">
        <v>11435.76</v>
      </c>
      <c r="F23" s="317">
        <v>11102.67</v>
      </c>
      <c r="G23" s="317">
        <v>0</v>
      </c>
    </row>
    <row r="24" spans="1:8" x14ac:dyDescent="0.2">
      <c r="A24" s="185" t="s">
        <v>673</v>
      </c>
      <c r="B24" s="185" t="s">
        <v>674</v>
      </c>
      <c r="C24" s="316">
        <v>0</v>
      </c>
      <c r="D24" s="316">
        <v>0</v>
      </c>
      <c r="E24" s="316">
        <v>0</v>
      </c>
      <c r="F24" s="316">
        <v>0</v>
      </c>
      <c r="G24" s="316">
        <v>0</v>
      </c>
    </row>
    <row r="25" spans="1:8" ht="22.5" x14ac:dyDescent="0.2">
      <c r="A25" s="185" t="s">
        <v>675</v>
      </c>
      <c r="B25" s="185" t="s">
        <v>676</v>
      </c>
      <c r="C25" s="316">
        <v>51800.01</v>
      </c>
      <c r="D25" s="316">
        <v>51800.01</v>
      </c>
      <c r="E25" s="316">
        <v>51800.01</v>
      </c>
      <c r="F25" s="317">
        <v>51800.01</v>
      </c>
      <c r="G25" s="317">
        <v>51800.01</v>
      </c>
      <c r="H25" s="117" t="s">
        <v>670</v>
      </c>
    </row>
    <row r="26" spans="1:8" x14ac:dyDescent="0.2">
      <c r="A26" s="185" t="s">
        <v>677</v>
      </c>
      <c r="B26" s="185" t="s">
        <v>678</v>
      </c>
      <c r="C26" s="316">
        <v>0</v>
      </c>
      <c r="D26" s="316">
        <v>0</v>
      </c>
      <c r="E26" s="318">
        <v>28691.41</v>
      </c>
      <c r="F26" s="316">
        <v>0</v>
      </c>
      <c r="G26" s="316">
        <v>0</v>
      </c>
    </row>
    <row r="27" spans="1:8" x14ac:dyDescent="0.2">
      <c r="A27" s="185" t="s">
        <v>679</v>
      </c>
      <c r="B27" s="185" t="s">
        <v>680</v>
      </c>
      <c r="C27" s="316">
        <v>8700</v>
      </c>
      <c r="D27" s="316">
        <v>0</v>
      </c>
      <c r="E27" s="318">
        <v>0</v>
      </c>
      <c r="F27" s="316">
        <v>0</v>
      </c>
      <c r="G27" s="316">
        <v>0</v>
      </c>
      <c r="H27" s="41" t="s">
        <v>657</v>
      </c>
    </row>
    <row r="28" spans="1:8" x14ac:dyDescent="0.2">
      <c r="A28" s="182">
        <v>1124</v>
      </c>
      <c r="B28" s="177" t="s">
        <v>114</v>
      </c>
      <c r="C28" s="302">
        <f>SUM(C29:C30)</f>
        <v>3858107.78</v>
      </c>
      <c r="D28" s="302">
        <f t="shared" ref="D28:G28" si="1">SUM(D29:D30)</f>
        <v>3861726.08</v>
      </c>
      <c r="E28" s="302">
        <f t="shared" si="1"/>
        <v>4053002.8800000004</v>
      </c>
      <c r="F28" s="302">
        <f t="shared" si="1"/>
        <v>4735978.8600000003</v>
      </c>
      <c r="G28" s="302">
        <f t="shared" si="1"/>
        <v>4113324.21</v>
      </c>
      <c r="H28" s="177"/>
    </row>
    <row r="29" spans="1:8" x14ac:dyDescent="0.2">
      <c r="A29" s="186" t="s">
        <v>681</v>
      </c>
      <c r="B29" s="41" t="s">
        <v>682</v>
      </c>
      <c r="C29" s="316">
        <v>3797811.48</v>
      </c>
      <c r="D29" s="316">
        <v>3813527.67</v>
      </c>
      <c r="E29" s="316">
        <v>3960309.95</v>
      </c>
      <c r="F29" s="316">
        <v>4550194.13</v>
      </c>
      <c r="G29" s="316">
        <v>3988429.12</v>
      </c>
      <c r="H29" s="41" t="s">
        <v>683</v>
      </c>
    </row>
    <row r="30" spans="1:8" x14ac:dyDescent="0.2">
      <c r="A30" s="186" t="s">
        <v>684</v>
      </c>
      <c r="B30" s="41" t="s">
        <v>685</v>
      </c>
      <c r="C30" s="316">
        <v>60296.3</v>
      </c>
      <c r="D30" s="316">
        <v>48198.41</v>
      </c>
      <c r="E30" s="316">
        <v>92692.93</v>
      </c>
      <c r="F30" s="316">
        <v>185784.73</v>
      </c>
      <c r="G30" s="316">
        <v>124895.09</v>
      </c>
      <c r="H30" s="41" t="s">
        <v>683</v>
      </c>
    </row>
    <row r="32" spans="1:8" x14ac:dyDescent="0.2">
      <c r="A32" s="40" t="s">
        <v>115</v>
      </c>
      <c r="B32" s="40"/>
      <c r="C32" s="40"/>
      <c r="D32" s="40"/>
      <c r="E32" s="40"/>
      <c r="F32" s="40"/>
      <c r="G32" s="40"/>
      <c r="H32" s="40"/>
    </row>
    <row r="33" spans="1:8" x14ac:dyDescent="0.2">
      <c r="A33" s="42" t="s">
        <v>103</v>
      </c>
      <c r="B33" s="42" t="s">
        <v>104</v>
      </c>
      <c r="C33" s="42" t="s">
        <v>105</v>
      </c>
      <c r="D33" s="42" t="s">
        <v>116</v>
      </c>
      <c r="E33" s="42" t="s">
        <v>117</v>
      </c>
      <c r="F33" s="42" t="s">
        <v>118</v>
      </c>
      <c r="G33" s="42" t="s">
        <v>119</v>
      </c>
      <c r="H33" s="42" t="s">
        <v>120</v>
      </c>
    </row>
    <row r="34" spans="1:8" x14ac:dyDescent="0.2">
      <c r="A34" s="43">
        <v>1123</v>
      </c>
      <c r="B34" s="41" t="s">
        <v>121</v>
      </c>
      <c r="C34" s="233">
        <f>SUM(C35:C101)</f>
        <v>726197.84000000032</v>
      </c>
      <c r="D34" s="233">
        <f>SUM(D35:D101)</f>
        <v>115932.24</v>
      </c>
      <c r="E34" s="233">
        <f>SUM(E35:E101)</f>
        <v>0</v>
      </c>
      <c r="F34" s="233">
        <f>SUM(F35:F101)</f>
        <v>610265.59999999998</v>
      </c>
      <c r="G34" s="233">
        <f>SUM(G35:G101)</f>
        <v>0</v>
      </c>
    </row>
    <row r="35" spans="1:8" ht="22.5" x14ac:dyDescent="0.2">
      <c r="A35" s="186" t="s">
        <v>686</v>
      </c>
      <c r="B35" s="41" t="s">
        <v>687</v>
      </c>
      <c r="C35" s="316">
        <v>610265.59999999998</v>
      </c>
      <c r="D35" s="316">
        <v>0</v>
      </c>
      <c r="E35" s="234"/>
      <c r="F35" s="316">
        <v>610265.59999999998</v>
      </c>
      <c r="G35" s="234"/>
      <c r="H35" s="188" t="s">
        <v>688</v>
      </c>
    </row>
    <row r="36" spans="1:8" x14ac:dyDescent="0.2">
      <c r="A36" s="186" t="s">
        <v>689</v>
      </c>
      <c r="B36" s="41" t="s">
        <v>690</v>
      </c>
      <c r="C36" s="316">
        <v>1419</v>
      </c>
      <c r="D36" s="316">
        <v>1419</v>
      </c>
      <c r="E36" s="234"/>
      <c r="F36" s="234">
        <v>0</v>
      </c>
      <c r="G36" s="234"/>
      <c r="H36" s="189" t="s">
        <v>691</v>
      </c>
    </row>
    <row r="37" spans="1:8" x14ac:dyDescent="0.2">
      <c r="A37" s="186" t="s">
        <v>692</v>
      </c>
      <c r="B37" s="41" t="s">
        <v>693</v>
      </c>
      <c r="C37" s="316">
        <v>4332.57</v>
      </c>
      <c r="D37" s="316">
        <v>4332.57</v>
      </c>
      <c r="E37" s="234"/>
      <c r="F37" s="234">
        <v>0</v>
      </c>
      <c r="G37" s="234"/>
      <c r="H37" s="189" t="s">
        <v>691</v>
      </c>
    </row>
    <row r="38" spans="1:8" x14ac:dyDescent="0.2">
      <c r="A38" s="186" t="s">
        <v>694</v>
      </c>
      <c r="B38" s="41" t="s">
        <v>695</v>
      </c>
      <c r="C38" s="316">
        <v>6790.79</v>
      </c>
      <c r="D38" s="316">
        <v>6790.79</v>
      </c>
      <c r="E38" s="234"/>
      <c r="F38" s="234">
        <v>0</v>
      </c>
      <c r="G38" s="234"/>
      <c r="H38" s="189" t="s">
        <v>691</v>
      </c>
    </row>
    <row r="39" spans="1:8" x14ac:dyDescent="0.2">
      <c r="A39" s="186" t="s">
        <v>696</v>
      </c>
      <c r="B39" s="41" t="s">
        <v>697</v>
      </c>
      <c r="C39" s="316">
        <v>17.03</v>
      </c>
      <c r="D39" s="316">
        <v>17.03</v>
      </c>
      <c r="E39" s="234"/>
      <c r="F39" s="234">
        <v>0</v>
      </c>
      <c r="G39" s="234"/>
      <c r="H39" s="189" t="s">
        <v>691</v>
      </c>
    </row>
    <row r="40" spans="1:8" x14ac:dyDescent="0.2">
      <c r="A40" s="186" t="s">
        <v>698</v>
      </c>
      <c r="B40" s="41" t="s">
        <v>699</v>
      </c>
      <c r="C40" s="316">
        <v>2100</v>
      </c>
      <c r="D40" s="316">
        <v>2100</v>
      </c>
      <c r="E40" s="234"/>
      <c r="F40" s="234">
        <v>0</v>
      </c>
      <c r="G40" s="234"/>
      <c r="H40" s="189" t="s">
        <v>691</v>
      </c>
    </row>
    <row r="41" spans="1:8" x14ac:dyDescent="0.2">
      <c r="A41" s="186" t="s">
        <v>700</v>
      </c>
      <c r="B41" s="41" t="s">
        <v>701</v>
      </c>
      <c r="C41" s="316">
        <v>292.19</v>
      </c>
      <c r="D41" s="316">
        <v>292.19</v>
      </c>
      <c r="E41" s="234"/>
      <c r="F41" s="234">
        <v>0</v>
      </c>
      <c r="G41" s="234"/>
      <c r="H41" s="189" t="s">
        <v>691</v>
      </c>
    </row>
    <row r="42" spans="1:8" x14ac:dyDescent="0.2">
      <c r="A42" s="186" t="s">
        <v>702</v>
      </c>
      <c r="B42" s="41" t="s">
        <v>703</v>
      </c>
      <c r="C42" s="316">
        <v>291</v>
      </c>
      <c r="D42" s="316">
        <v>291</v>
      </c>
      <c r="E42" s="234"/>
      <c r="F42" s="234">
        <v>0</v>
      </c>
      <c r="G42" s="234"/>
      <c r="H42" s="189" t="s">
        <v>691</v>
      </c>
    </row>
    <row r="43" spans="1:8" x14ac:dyDescent="0.2">
      <c r="A43" s="186" t="s">
        <v>704</v>
      </c>
      <c r="B43" s="41" t="s">
        <v>705</v>
      </c>
      <c r="C43" s="316">
        <v>3302.77</v>
      </c>
      <c r="D43" s="316">
        <v>3302.77</v>
      </c>
      <c r="E43" s="234"/>
      <c r="F43" s="234">
        <v>0</v>
      </c>
      <c r="G43" s="234"/>
      <c r="H43" s="189" t="s">
        <v>691</v>
      </c>
    </row>
    <row r="44" spans="1:8" x14ac:dyDescent="0.2">
      <c r="A44" s="186" t="s">
        <v>706</v>
      </c>
      <c r="B44" s="41" t="s">
        <v>707</v>
      </c>
      <c r="C44" s="316">
        <v>1768.75</v>
      </c>
      <c r="D44" s="316">
        <v>1768.75</v>
      </c>
      <c r="E44" s="234"/>
      <c r="F44" s="234">
        <v>0</v>
      </c>
      <c r="G44" s="234"/>
      <c r="H44" s="189" t="s">
        <v>691</v>
      </c>
    </row>
    <row r="45" spans="1:8" x14ac:dyDescent="0.2">
      <c r="A45" s="186" t="s">
        <v>708</v>
      </c>
      <c r="B45" s="41" t="s">
        <v>709</v>
      </c>
      <c r="C45" s="316">
        <v>46.11</v>
      </c>
      <c r="D45" s="316">
        <v>46.11</v>
      </c>
      <c r="E45" s="234"/>
      <c r="F45" s="234">
        <v>0</v>
      </c>
      <c r="G45" s="234"/>
      <c r="H45" s="189" t="s">
        <v>691</v>
      </c>
    </row>
    <row r="46" spans="1:8" x14ac:dyDescent="0.2">
      <c r="A46" s="186" t="s">
        <v>710</v>
      </c>
      <c r="B46" s="41" t="s">
        <v>711</v>
      </c>
      <c r="C46" s="316">
        <v>100</v>
      </c>
      <c r="D46" s="316">
        <v>100</v>
      </c>
      <c r="E46" s="234"/>
      <c r="F46" s="234">
        <v>0</v>
      </c>
      <c r="G46" s="234"/>
      <c r="H46" s="189" t="s">
        <v>691</v>
      </c>
    </row>
    <row r="47" spans="1:8" x14ac:dyDescent="0.2">
      <c r="A47" s="186" t="s">
        <v>712</v>
      </c>
      <c r="B47" s="41" t="s">
        <v>713</v>
      </c>
      <c r="C47" s="316">
        <v>1762.99</v>
      </c>
      <c r="D47" s="316">
        <v>1762.99</v>
      </c>
      <c r="E47" s="234"/>
      <c r="F47" s="234">
        <v>0</v>
      </c>
      <c r="G47" s="234"/>
      <c r="H47" s="189" t="s">
        <v>691</v>
      </c>
    </row>
    <row r="48" spans="1:8" x14ac:dyDescent="0.2">
      <c r="A48" s="186" t="s">
        <v>714</v>
      </c>
      <c r="B48" s="41" t="s">
        <v>715</v>
      </c>
      <c r="C48" s="316">
        <v>5739.17</v>
      </c>
      <c r="D48" s="316">
        <v>5739.17</v>
      </c>
      <c r="E48" s="234"/>
      <c r="F48" s="234">
        <v>0</v>
      </c>
      <c r="G48" s="234"/>
      <c r="H48" s="189" t="s">
        <v>691</v>
      </c>
    </row>
    <row r="49" spans="1:8" x14ac:dyDescent="0.2">
      <c r="A49" s="186" t="s">
        <v>716</v>
      </c>
      <c r="B49" s="41" t="s">
        <v>717</v>
      </c>
      <c r="C49" s="316">
        <v>12</v>
      </c>
      <c r="D49" s="316">
        <v>12</v>
      </c>
      <c r="E49" s="234"/>
      <c r="F49" s="234">
        <v>0</v>
      </c>
      <c r="G49" s="234"/>
      <c r="H49" s="189" t="s">
        <v>691</v>
      </c>
    </row>
    <row r="50" spans="1:8" x14ac:dyDescent="0.2">
      <c r="A50" s="186" t="s">
        <v>718</v>
      </c>
      <c r="B50" s="41" t="s">
        <v>719</v>
      </c>
      <c r="C50" s="316">
        <v>7500</v>
      </c>
      <c r="D50" s="316">
        <v>7500</v>
      </c>
      <c r="E50" s="234"/>
      <c r="F50" s="234">
        <v>0</v>
      </c>
      <c r="G50" s="234"/>
      <c r="H50" s="189" t="s">
        <v>720</v>
      </c>
    </row>
    <row r="51" spans="1:8" x14ac:dyDescent="0.2">
      <c r="A51" s="186" t="s">
        <v>721</v>
      </c>
      <c r="B51" s="41" t="s">
        <v>707</v>
      </c>
      <c r="C51" s="316">
        <v>1542.73</v>
      </c>
      <c r="D51" s="316">
        <v>1542.73</v>
      </c>
      <c r="E51" s="234"/>
      <c r="F51" s="234">
        <v>0</v>
      </c>
      <c r="G51" s="234"/>
      <c r="H51" s="189" t="s">
        <v>720</v>
      </c>
    </row>
    <row r="52" spans="1:8" x14ac:dyDescent="0.2">
      <c r="A52" s="186" t="s">
        <v>722</v>
      </c>
      <c r="B52" s="41" t="s">
        <v>723</v>
      </c>
      <c r="C52" s="316">
        <v>12959.92</v>
      </c>
      <c r="D52" s="316">
        <v>12959.92</v>
      </c>
      <c r="E52" s="234"/>
      <c r="F52" s="234">
        <v>0</v>
      </c>
      <c r="G52" s="234"/>
      <c r="H52" s="189" t="s">
        <v>720</v>
      </c>
    </row>
    <row r="53" spans="1:8" x14ac:dyDescent="0.2">
      <c r="A53" s="186" t="s">
        <v>724</v>
      </c>
      <c r="B53" s="41" t="s">
        <v>725</v>
      </c>
      <c r="C53" s="316">
        <v>250</v>
      </c>
      <c r="D53" s="316">
        <v>250</v>
      </c>
      <c r="E53" s="234"/>
      <c r="F53" s="234">
        <v>0</v>
      </c>
      <c r="G53" s="234"/>
      <c r="H53" s="189" t="s">
        <v>720</v>
      </c>
    </row>
    <row r="54" spans="1:8" x14ac:dyDescent="0.2">
      <c r="A54" s="186" t="s">
        <v>726</v>
      </c>
      <c r="B54" s="41" t="s">
        <v>727</v>
      </c>
      <c r="C54" s="316">
        <v>250.01</v>
      </c>
      <c r="D54" s="316">
        <v>250.01</v>
      </c>
      <c r="E54" s="234"/>
      <c r="F54" s="234">
        <v>0</v>
      </c>
      <c r="G54" s="234"/>
      <c r="H54" s="189" t="s">
        <v>720</v>
      </c>
    </row>
    <row r="55" spans="1:8" x14ac:dyDescent="0.2">
      <c r="A55" s="186" t="s">
        <v>728</v>
      </c>
      <c r="B55" s="41" t="s">
        <v>729</v>
      </c>
      <c r="C55" s="316">
        <v>3000</v>
      </c>
      <c r="D55" s="316">
        <v>3000</v>
      </c>
      <c r="E55" s="234"/>
      <c r="F55" s="234">
        <v>0</v>
      </c>
      <c r="G55" s="234"/>
      <c r="H55" s="189" t="s">
        <v>720</v>
      </c>
    </row>
    <row r="56" spans="1:8" x14ac:dyDescent="0.2">
      <c r="A56" s="186" t="s">
        <v>730</v>
      </c>
      <c r="B56" s="41" t="s">
        <v>731</v>
      </c>
      <c r="C56" s="316">
        <v>1049.04</v>
      </c>
      <c r="D56" s="316">
        <v>1049.04</v>
      </c>
      <c r="E56" s="234"/>
      <c r="F56" s="234">
        <v>0</v>
      </c>
      <c r="G56" s="234"/>
      <c r="H56" s="189" t="s">
        <v>720</v>
      </c>
    </row>
    <row r="57" spans="1:8" x14ac:dyDescent="0.2">
      <c r="A57" s="186" t="s">
        <v>732</v>
      </c>
      <c r="B57" s="41" t="s">
        <v>733</v>
      </c>
      <c r="C57" s="316">
        <v>431.55</v>
      </c>
      <c r="D57" s="316">
        <v>431.55</v>
      </c>
      <c r="E57" s="234"/>
      <c r="F57" s="234">
        <v>0</v>
      </c>
      <c r="G57" s="234"/>
      <c r="H57" s="189" t="s">
        <v>720</v>
      </c>
    </row>
    <row r="58" spans="1:8" x14ac:dyDescent="0.2">
      <c r="A58" s="186" t="s">
        <v>734</v>
      </c>
      <c r="B58" s="41" t="s">
        <v>735</v>
      </c>
      <c r="C58" s="316">
        <v>1462.13</v>
      </c>
      <c r="D58" s="316">
        <v>1462.13</v>
      </c>
      <c r="E58" s="234"/>
      <c r="F58" s="234">
        <v>0</v>
      </c>
      <c r="G58" s="234"/>
      <c r="H58" s="189" t="s">
        <v>720</v>
      </c>
    </row>
    <row r="59" spans="1:8" x14ac:dyDescent="0.2">
      <c r="A59" s="186" t="s">
        <v>736</v>
      </c>
      <c r="B59" s="41" t="s">
        <v>737</v>
      </c>
      <c r="C59" s="316">
        <v>439.8</v>
      </c>
      <c r="D59" s="316">
        <v>439.8</v>
      </c>
      <c r="E59" s="234"/>
      <c r="F59" s="234">
        <v>0</v>
      </c>
      <c r="G59" s="234"/>
      <c r="H59" s="189" t="s">
        <v>720</v>
      </c>
    </row>
    <row r="60" spans="1:8" x14ac:dyDescent="0.2">
      <c r="A60" s="186" t="s">
        <v>738</v>
      </c>
      <c r="B60" s="41" t="s">
        <v>739</v>
      </c>
      <c r="C60" s="316">
        <v>693.45</v>
      </c>
      <c r="D60" s="316">
        <v>693.45</v>
      </c>
      <c r="E60" s="234"/>
      <c r="F60" s="234">
        <v>0</v>
      </c>
      <c r="G60" s="234"/>
      <c r="H60" s="189" t="s">
        <v>720</v>
      </c>
    </row>
    <row r="61" spans="1:8" x14ac:dyDescent="0.2">
      <c r="A61" s="186" t="s">
        <v>740</v>
      </c>
      <c r="B61" s="41" t="s">
        <v>741</v>
      </c>
      <c r="C61" s="316">
        <v>119.1</v>
      </c>
      <c r="D61" s="316">
        <v>119.1</v>
      </c>
      <c r="E61" s="234"/>
      <c r="F61" s="234">
        <v>0</v>
      </c>
      <c r="G61" s="234"/>
      <c r="H61" s="189" t="s">
        <v>720</v>
      </c>
    </row>
    <row r="62" spans="1:8" x14ac:dyDescent="0.2">
      <c r="A62" s="186" t="s">
        <v>742</v>
      </c>
      <c r="B62" s="41" t="s">
        <v>743</v>
      </c>
      <c r="C62" s="316">
        <v>179.1</v>
      </c>
      <c r="D62" s="316">
        <v>179.1</v>
      </c>
      <c r="E62" s="234"/>
      <c r="F62" s="234">
        <v>0</v>
      </c>
      <c r="G62" s="234"/>
      <c r="H62" s="189" t="s">
        <v>720</v>
      </c>
    </row>
    <row r="63" spans="1:8" x14ac:dyDescent="0.2">
      <c r="A63" s="186" t="s">
        <v>744</v>
      </c>
      <c r="B63" s="41" t="s">
        <v>745</v>
      </c>
      <c r="C63" s="316">
        <v>2000</v>
      </c>
      <c r="D63" s="316">
        <v>2000</v>
      </c>
      <c r="E63" s="234"/>
      <c r="F63" s="234">
        <v>0</v>
      </c>
      <c r="G63" s="234"/>
      <c r="H63" s="189" t="s">
        <v>720</v>
      </c>
    </row>
    <row r="64" spans="1:8" x14ac:dyDescent="0.2">
      <c r="A64" s="186" t="s">
        <v>746</v>
      </c>
      <c r="B64" s="41" t="s">
        <v>747</v>
      </c>
      <c r="C64" s="316">
        <v>215.78</v>
      </c>
      <c r="D64" s="316">
        <v>215.78</v>
      </c>
      <c r="E64" s="234"/>
      <c r="F64" s="234">
        <v>0</v>
      </c>
      <c r="G64" s="234"/>
      <c r="H64" s="189" t="s">
        <v>720</v>
      </c>
    </row>
    <row r="65" spans="1:8" x14ac:dyDescent="0.2">
      <c r="A65" s="186" t="s">
        <v>748</v>
      </c>
      <c r="B65" s="41" t="s">
        <v>749</v>
      </c>
      <c r="C65" s="316">
        <v>5000</v>
      </c>
      <c r="D65" s="316">
        <v>5000</v>
      </c>
      <c r="E65" s="234"/>
      <c r="F65" s="234">
        <v>0</v>
      </c>
      <c r="G65" s="234"/>
      <c r="H65" s="189" t="s">
        <v>720</v>
      </c>
    </row>
    <row r="66" spans="1:8" x14ac:dyDescent="0.2">
      <c r="A66" s="186" t="s">
        <v>750</v>
      </c>
      <c r="B66" s="41" t="s">
        <v>751</v>
      </c>
      <c r="C66" s="316">
        <v>13747</v>
      </c>
      <c r="D66" s="316">
        <v>13747</v>
      </c>
      <c r="E66" s="234"/>
      <c r="F66" s="234">
        <v>0</v>
      </c>
      <c r="G66" s="234"/>
      <c r="H66" s="189" t="s">
        <v>720</v>
      </c>
    </row>
    <row r="67" spans="1:8" x14ac:dyDescent="0.2">
      <c r="A67" s="186" t="s">
        <v>752</v>
      </c>
      <c r="B67" s="41" t="s">
        <v>753</v>
      </c>
      <c r="C67" s="316">
        <v>2389.04</v>
      </c>
      <c r="D67" s="316">
        <v>2389.04</v>
      </c>
      <c r="E67" s="234"/>
      <c r="F67" s="234">
        <v>0</v>
      </c>
      <c r="G67" s="234"/>
      <c r="H67" s="189" t="s">
        <v>720</v>
      </c>
    </row>
    <row r="68" spans="1:8" x14ac:dyDescent="0.2">
      <c r="A68" s="186" t="s">
        <v>754</v>
      </c>
      <c r="B68" s="41" t="s">
        <v>755</v>
      </c>
      <c r="C68" s="316">
        <v>1815.5</v>
      </c>
      <c r="D68" s="316">
        <v>1815.5</v>
      </c>
      <c r="E68" s="234"/>
      <c r="F68" s="234">
        <v>0</v>
      </c>
      <c r="G68" s="234"/>
      <c r="H68" s="189" t="s">
        <v>720</v>
      </c>
    </row>
    <row r="69" spans="1:8" x14ac:dyDescent="0.2">
      <c r="A69" s="186" t="s">
        <v>756</v>
      </c>
      <c r="B69" s="41" t="s">
        <v>757</v>
      </c>
      <c r="C69" s="316">
        <v>1528.03</v>
      </c>
      <c r="D69" s="316">
        <v>1528.03</v>
      </c>
      <c r="E69" s="234"/>
      <c r="F69" s="234">
        <v>0</v>
      </c>
      <c r="G69" s="234"/>
      <c r="H69" s="189" t="s">
        <v>720</v>
      </c>
    </row>
    <row r="70" spans="1:8" x14ac:dyDescent="0.2">
      <c r="A70" s="186" t="s">
        <v>758</v>
      </c>
      <c r="B70" s="41" t="s">
        <v>759</v>
      </c>
      <c r="C70" s="316">
        <v>2961.59</v>
      </c>
      <c r="D70" s="316">
        <v>2961.59</v>
      </c>
      <c r="E70" s="234"/>
      <c r="F70" s="234">
        <v>0</v>
      </c>
      <c r="G70" s="234"/>
      <c r="H70" s="189" t="s">
        <v>720</v>
      </c>
    </row>
    <row r="71" spans="1:8" x14ac:dyDescent="0.2">
      <c r="A71" s="186" t="s">
        <v>760</v>
      </c>
      <c r="B71" s="41" t="s">
        <v>761</v>
      </c>
      <c r="C71" s="316">
        <v>367.75</v>
      </c>
      <c r="D71" s="316">
        <v>367.75</v>
      </c>
      <c r="E71" s="234"/>
      <c r="F71" s="234">
        <v>0</v>
      </c>
      <c r="G71" s="234"/>
      <c r="H71" s="189" t="s">
        <v>720</v>
      </c>
    </row>
    <row r="72" spans="1:8" x14ac:dyDescent="0.2">
      <c r="A72" s="186" t="s">
        <v>762</v>
      </c>
      <c r="B72" s="41" t="s">
        <v>763</v>
      </c>
      <c r="C72" s="316">
        <v>546.04999999999995</v>
      </c>
      <c r="D72" s="316">
        <v>546.04999999999995</v>
      </c>
      <c r="E72" s="234"/>
      <c r="F72" s="234">
        <v>0</v>
      </c>
      <c r="G72" s="234"/>
      <c r="H72" s="189" t="s">
        <v>720</v>
      </c>
    </row>
    <row r="73" spans="1:8" x14ac:dyDescent="0.2">
      <c r="A73" s="186" t="s">
        <v>764</v>
      </c>
      <c r="B73" s="41" t="s">
        <v>765</v>
      </c>
      <c r="C73" s="316">
        <v>3015.53</v>
      </c>
      <c r="D73" s="316">
        <v>3015.53</v>
      </c>
      <c r="E73" s="234"/>
      <c r="F73" s="234">
        <v>0</v>
      </c>
      <c r="G73" s="234"/>
      <c r="H73" s="189" t="s">
        <v>720</v>
      </c>
    </row>
    <row r="74" spans="1:8" x14ac:dyDescent="0.2">
      <c r="A74" s="186" t="s">
        <v>766</v>
      </c>
      <c r="B74" s="41" t="s">
        <v>767</v>
      </c>
      <c r="C74" s="316">
        <v>1894.63</v>
      </c>
      <c r="D74" s="316">
        <v>1894.63</v>
      </c>
      <c r="E74" s="234"/>
      <c r="F74" s="234">
        <v>0</v>
      </c>
      <c r="G74" s="234"/>
      <c r="H74" s="189" t="s">
        <v>720</v>
      </c>
    </row>
    <row r="75" spans="1:8" x14ac:dyDescent="0.2">
      <c r="A75" s="186" t="s">
        <v>768</v>
      </c>
      <c r="B75" s="41" t="s">
        <v>769</v>
      </c>
      <c r="C75" s="316">
        <v>871.29</v>
      </c>
      <c r="D75" s="316">
        <v>871.29</v>
      </c>
      <c r="E75" s="234"/>
      <c r="F75" s="234">
        <v>0</v>
      </c>
      <c r="G75" s="234"/>
      <c r="H75" s="189" t="s">
        <v>720</v>
      </c>
    </row>
    <row r="76" spans="1:8" x14ac:dyDescent="0.2">
      <c r="A76" s="186" t="s">
        <v>770</v>
      </c>
      <c r="B76" s="41" t="s">
        <v>771</v>
      </c>
      <c r="C76" s="316">
        <v>515.61</v>
      </c>
      <c r="D76" s="316">
        <v>515.61</v>
      </c>
      <c r="E76" s="234"/>
      <c r="F76" s="234">
        <v>0</v>
      </c>
      <c r="G76" s="234"/>
      <c r="H76" s="189" t="s">
        <v>720</v>
      </c>
    </row>
    <row r="77" spans="1:8" x14ac:dyDescent="0.2">
      <c r="A77" s="186" t="s">
        <v>772</v>
      </c>
      <c r="B77" s="41" t="s">
        <v>773</v>
      </c>
      <c r="C77" s="316">
        <v>85.58</v>
      </c>
      <c r="D77" s="316">
        <v>85.58</v>
      </c>
      <c r="E77" s="234"/>
      <c r="F77" s="234">
        <v>0</v>
      </c>
      <c r="G77" s="234"/>
      <c r="H77" s="189" t="s">
        <v>720</v>
      </c>
    </row>
    <row r="78" spans="1:8" x14ac:dyDescent="0.2">
      <c r="A78" s="186" t="s">
        <v>774</v>
      </c>
      <c r="B78" s="41" t="s">
        <v>775</v>
      </c>
      <c r="C78" s="316">
        <v>947.6</v>
      </c>
      <c r="D78" s="316">
        <v>947.6</v>
      </c>
      <c r="E78" s="234"/>
      <c r="F78" s="234">
        <v>0</v>
      </c>
      <c r="G78" s="234"/>
      <c r="H78" s="189" t="s">
        <v>720</v>
      </c>
    </row>
    <row r="79" spans="1:8" x14ac:dyDescent="0.2">
      <c r="A79" s="186" t="s">
        <v>776</v>
      </c>
      <c r="B79" s="41" t="s">
        <v>777</v>
      </c>
      <c r="C79" s="316">
        <v>2000</v>
      </c>
      <c r="D79" s="316">
        <v>2000</v>
      </c>
      <c r="E79" s="234"/>
      <c r="F79" s="234">
        <v>0</v>
      </c>
      <c r="G79" s="234"/>
      <c r="H79" s="189" t="s">
        <v>720</v>
      </c>
    </row>
    <row r="80" spans="1:8" x14ac:dyDescent="0.2">
      <c r="A80" s="186" t="s">
        <v>778</v>
      </c>
      <c r="B80" s="41" t="s">
        <v>779</v>
      </c>
      <c r="C80" s="316">
        <v>431.55</v>
      </c>
      <c r="D80" s="316">
        <v>431.55</v>
      </c>
      <c r="E80" s="234"/>
      <c r="F80" s="234">
        <v>0</v>
      </c>
      <c r="G80" s="234"/>
      <c r="H80" s="189" t="s">
        <v>720</v>
      </c>
    </row>
    <row r="81" spans="1:8" x14ac:dyDescent="0.2">
      <c r="A81" s="186" t="s">
        <v>780</v>
      </c>
      <c r="B81" s="41" t="s">
        <v>781</v>
      </c>
      <c r="C81" s="316">
        <v>845.91</v>
      </c>
      <c r="D81" s="316">
        <v>845.91</v>
      </c>
      <c r="E81" s="234"/>
      <c r="F81" s="234">
        <v>0</v>
      </c>
      <c r="G81" s="234"/>
      <c r="H81" s="189" t="s">
        <v>720</v>
      </c>
    </row>
    <row r="82" spans="1:8" x14ac:dyDescent="0.2">
      <c r="A82" s="186" t="s">
        <v>782</v>
      </c>
      <c r="B82" s="41" t="s">
        <v>783</v>
      </c>
      <c r="C82" s="316">
        <v>1051.83</v>
      </c>
      <c r="D82" s="316">
        <v>1051.83</v>
      </c>
      <c r="E82" s="234"/>
      <c r="F82" s="234">
        <v>0</v>
      </c>
      <c r="G82" s="234"/>
      <c r="H82" s="189" t="s">
        <v>720</v>
      </c>
    </row>
    <row r="83" spans="1:8" x14ac:dyDescent="0.2">
      <c r="A83" s="186" t="s">
        <v>784</v>
      </c>
      <c r="B83" s="41" t="s">
        <v>785</v>
      </c>
      <c r="C83" s="316">
        <v>215.78</v>
      </c>
      <c r="D83" s="316">
        <v>215.78</v>
      </c>
      <c r="E83" s="234"/>
      <c r="F83" s="234">
        <v>0</v>
      </c>
      <c r="G83" s="234"/>
      <c r="H83" s="189" t="s">
        <v>720</v>
      </c>
    </row>
    <row r="84" spans="1:8" x14ac:dyDescent="0.2">
      <c r="A84" s="186" t="s">
        <v>786</v>
      </c>
      <c r="B84" s="41" t="s">
        <v>787</v>
      </c>
      <c r="C84" s="316">
        <v>215.78</v>
      </c>
      <c r="D84" s="316">
        <v>215.78</v>
      </c>
      <c r="E84" s="234"/>
      <c r="F84" s="234">
        <v>0</v>
      </c>
      <c r="G84" s="234"/>
      <c r="H84" s="189" t="s">
        <v>720</v>
      </c>
    </row>
    <row r="85" spans="1:8" x14ac:dyDescent="0.2">
      <c r="A85" s="186" t="s">
        <v>788</v>
      </c>
      <c r="B85" s="41" t="s">
        <v>789</v>
      </c>
      <c r="C85" s="316">
        <v>600</v>
      </c>
      <c r="D85" s="316">
        <v>600</v>
      </c>
      <c r="E85" s="234"/>
      <c r="F85" s="234">
        <v>0</v>
      </c>
      <c r="G85" s="234"/>
      <c r="H85" s="189" t="s">
        <v>720</v>
      </c>
    </row>
    <row r="86" spans="1:8" x14ac:dyDescent="0.2">
      <c r="A86" s="186" t="s">
        <v>790</v>
      </c>
      <c r="B86" s="41" t="s">
        <v>791</v>
      </c>
      <c r="C86" s="316">
        <v>600</v>
      </c>
      <c r="D86" s="316">
        <v>600</v>
      </c>
      <c r="E86" s="234"/>
      <c r="F86" s="234">
        <v>0</v>
      </c>
      <c r="G86" s="234"/>
      <c r="H86" s="189" t="s">
        <v>720</v>
      </c>
    </row>
    <row r="87" spans="1:8" x14ac:dyDescent="0.2">
      <c r="A87" s="186" t="s">
        <v>792</v>
      </c>
      <c r="B87" s="41" t="s">
        <v>793</v>
      </c>
      <c r="C87" s="316">
        <v>600</v>
      </c>
      <c r="D87" s="316">
        <v>600</v>
      </c>
      <c r="E87" s="234"/>
      <c r="F87" s="234">
        <v>0</v>
      </c>
      <c r="G87" s="234"/>
      <c r="H87" s="189" t="s">
        <v>720</v>
      </c>
    </row>
    <row r="88" spans="1:8" x14ac:dyDescent="0.2">
      <c r="A88" s="186" t="s">
        <v>794</v>
      </c>
      <c r="B88" s="41" t="s">
        <v>795</v>
      </c>
      <c r="C88" s="316">
        <v>1089.28</v>
      </c>
      <c r="D88" s="316">
        <v>1089.28</v>
      </c>
      <c r="E88" s="234"/>
      <c r="F88" s="234">
        <v>0</v>
      </c>
      <c r="G88" s="234"/>
      <c r="H88" s="189" t="s">
        <v>720</v>
      </c>
    </row>
    <row r="89" spans="1:8" x14ac:dyDescent="0.2">
      <c r="A89" s="186" t="s">
        <v>796</v>
      </c>
      <c r="B89" s="41" t="s">
        <v>797</v>
      </c>
      <c r="C89" s="316">
        <v>23</v>
      </c>
      <c r="D89" s="316">
        <v>23</v>
      </c>
      <c r="E89" s="234"/>
      <c r="F89" s="234">
        <v>0</v>
      </c>
      <c r="G89" s="234"/>
      <c r="H89" s="189" t="s">
        <v>720</v>
      </c>
    </row>
    <row r="90" spans="1:8" x14ac:dyDescent="0.2">
      <c r="A90" s="186" t="s">
        <v>798</v>
      </c>
      <c r="B90" s="41" t="s">
        <v>799</v>
      </c>
      <c r="C90" s="316">
        <v>600</v>
      </c>
      <c r="D90" s="316">
        <v>600</v>
      </c>
      <c r="E90" s="234"/>
      <c r="F90" s="234">
        <v>0</v>
      </c>
      <c r="G90" s="234"/>
      <c r="H90" s="189" t="s">
        <v>720</v>
      </c>
    </row>
    <row r="91" spans="1:8" x14ac:dyDescent="0.2">
      <c r="A91" s="186" t="s">
        <v>800</v>
      </c>
      <c r="B91" s="41" t="s">
        <v>801</v>
      </c>
      <c r="C91" s="316">
        <v>2599.2800000000002</v>
      </c>
      <c r="D91" s="316">
        <v>2599.2800000000002</v>
      </c>
      <c r="E91" s="234"/>
      <c r="F91" s="234">
        <v>0</v>
      </c>
      <c r="G91" s="234"/>
      <c r="H91" s="189" t="s">
        <v>720</v>
      </c>
    </row>
    <row r="92" spans="1:8" x14ac:dyDescent="0.2">
      <c r="A92" s="186" t="s">
        <v>802</v>
      </c>
      <c r="B92" s="41" t="s">
        <v>803</v>
      </c>
      <c r="C92" s="316">
        <v>77.06</v>
      </c>
      <c r="D92" s="316">
        <v>77.06</v>
      </c>
      <c r="E92" s="234"/>
      <c r="F92" s="234">
        <v>0</v>
      </c>
      <c r="G92" s="234"/>
      <c r="H92" s="189" t="s">
        <v>720</v>
      </c>
    </row>
    <row r="93" spans="1:8" x14ac:dyDescent="0.2">
      <c r="A93" s="186" t="s">
        <v>804</v>
      </c>
      <c r="B93" s="41" t="s">
        <v>805</v>
      </c>
      <c r="C93" s="316">
        <v>55.6</v>
      </c>
      <c r="D93" s="316">
        <v>55.6</v>
      </c>
      <c r="E93" s="234"/>
      <c r="F93" s="234">
        <v>0</v>
      </c>
      <c r="G93" s="234"/>
      <c r="H93" s="189" t="s">
        <v>720</v>
      </c>
    </row>
    <row r="94" spans="1:8" x14ac:dyDescent="0.2">
      <c r="A94" s="186" t="s">
        <v>806</v>
      </c>
      <c r="B94" s="41" t="s">
        <v>807</v>
      </c>
      <c r="C94" s="316">
        <v>1000</v>
      </c>
      <c r="D94" s="316">
        <v>1000</v>
      </c>
      <c r="E94" s="234"/>
      <c r="F94" s="234">
        <v>0</v>
      </c>
      <c r="G94" s="234"/>
      <c r="H94" s="189" t="s">
        <v>720</v>
      </c>
    </row>
    <row r="95" spans="1:8" x14ac:dyDescent="0.2">
      <c r="A95" s="186" t="s">
        <v>808</v>
      </c>
      <c r="B95" s="41" t="s">
        <v>809</v>
      </c>
      <c r="C95" s="316">
        <v>63.2</v>
      </c>
      <c r="D95" s="316">
        <v>63.2</v>
      </c>
      <c r="E95" s="234"/>
      <c r="F95" s="234">
        <v>0</v>
      </c>
      <c r="G95" s="234"/>
      <c r="H95" s="189" t="s">
        <v>720</v>
      </c>
    </row>
    <row r="96" spans="1:8" x14ac:dyDescent="0.2">
      <c r="A96" s="186" t="s">
        <v>810</v>
      </c>
      <c r="B96" s="41" t="s">
        <v>811</v>
      </c>
      <c r="C96" s="316">
        <v>3945.78</v>
      </c>
      <c r="D96" s="316">
        <v>3945.78</v>
      </c>
      <c r="E96" s="234"/>
      <c r="F96" s="234">
        <v>0</v>
      </c>
      <c r="G96" s="234"/>
      <c r="H96" s="189" t="s">
        <v>720</v>
      </c>
    </row>
    <row r="97" spans="1:8" x14ac:dyDescent="0.2">
      <c r="A97" s="186" t="s">
        <v>812</v>
      </c>
      <c r="B97" s="41" t="s">
        <v>813</v>
      </c>
      <c r="C97" s="316">
        <v>807.34</v>
      </c>
      <c r="D97" s="316">
        <v>807.34</v>
      </c>
      <c r="E97" s="234"/>
      <c r="F97" s="234">
        <v>0</v>
      </c>
      <c r="G97" s="234"/>
      <c r="H97" s="189" t="s">
        <v>720</v>
      </c>
    </row>
    <row r="98" spans="1:8" x14ac:dyDescent="0.2">
      <c r="A98" s="186" t="s">
        <v>814</v>
      </c>
      <c r="B98" s="41" t="s">
        <v>815</v>
      </c>
      <c r="C98" s="316">
        <v>200</v>
      </c>
      <c r="D98" s="316">
        <v>200</v>
      </c>
      <c r="E98" s="234"/>
      <c r="F98" s="234">
        <v>0</v>
      </c>
      <c r="G98" s="234"/>
      <c r="H98" s="189" t="s">
        <v>720</v>
      </c>
    </row>
    <row r="99" spans="1:8" x14ac:dyDescent="0.2">
      <c r="A99" s="186" t="s">
        <v>816</v>
      </c>
      <c r="B99" s="41" t="s">
        <v>817</v>
      </c>
      <c r="C99" s="316">
        <v>953.72</v>
      </c>
      <c r="D99" s="316">
        <v>953.72</v>
      </c>
      <c r="E99" s="234"/>
      <c r="F99" s="234">
        <v>0</v>
      </c>
      <c r="G99" s="234"/>
      <c r="H99" s="189" t="s">
        <v>720</v>
      </c>
    </row>
    <row r="100" spans="1:8" x14ac:dyDescent="0.2">
      <c r="A100" s="186" t="s">
        <v>818</v>
      </c>
      <c r="B100" s="41" t="s">
        <v>819</v>
      </c>
      <c r="C100" s="316">
        <v>988.66</v>
      </c>
      <c r="D100" s="316">
        <v>988.66</v>
      </c>
      <c r="E100" s="234"/>
      <c r="F100" s="234">
        <v>0</v>
      </c>
      <c r="G100" s="234"/>
      <c r="H100" s="189" t="s">
        <v>720</v>
      </c>
    </row>
    <row r="101" spans="1:8" x14ac:dyDescent="0.2">
      <c r="A101" s="186" t="s">
        <v>820</v>
      </c>
      <c r="B101" s="41" t="s">
        <v>821</v>
      </c>
      <c r="C101" s="316">
        <v>1216.29</v>
      </c>
      <c r="D101" s="316">
        <v>1216.29</v>
      </c>
      <c r="E101" s="234"/>
      <c r="F101" s="234">
        <v>0</v>
      </c>
      <c r="G101" s="234"/>
      <c r="H101" s="189" t="s">
        <v>720</v>
      </c>
    </row>
    <row r="102" spans="1:8" x14ac:dyDescent="0.2">
      <c r="A102" s="43">
        <v>1125</v>
      </c>
      <c r="B102" s="41" t="s">
        <v>122</v>
      </c>
      <c r="C102" s="234">
        <v>0</v>
      </c>
      <c r="D102" s="234">
        <v>0</v>
      </c>
      <c r="E102" s="234">
        <v>0</v>
      </c>
      <c r="F102" s="234">
        <v>0</v>
      </c>
      <c r="G102" s="234">
        <v>0</v>
      </c>
    </row>
    <row r="103" spans="1:8" x14ac:dyDescent="0.2">
      <c r="A103" s="45">
        <v>1126</v>
      </c>
      <c r="B103" s="46" t="s">
        <v>123</v>
      </c>
      <c r="C103" s="234">
        <v>0</v>
      </c>
      <c r="D103" s="234">
        <v>0</v>
      </c>
      <c r="E103" s="234">
        <v>0</v>
      </c>
      <c r="F103" s="234">
        <v>0</v>
      </c>
      <c r="G103" s="234">
        <v>0</v>
      </c>
    </row>
    <row r="104" spans="1:8" x14ac:dyDescent="0.2">
      <c r="A104" s="45">
        <v>1129</v>
      </c>
      <c r="B104" s="46" t="s">
        <v>124</v>
      </c>
      <c r="C104" s="234">
        <v>0</v>
      </c>
      <c r="D104" s="234">
        <v>0</v>
      </c>
      <c r="E104" s="234">
        <v>0</v>
      </c>
      <c r="F104" s="234">
        <v>0</v>
      </c>
      <c r="G104" s="234">
        <v>0</v>
      </c>
    </row>
    <row r="105" spans="1:8" x14ac:dyDescent="0.2">
      <c r="A105" s="43">
        <v>1131</v>
      </c>
      <c r="B105" s="41" t="s">
        <v>125</v>
      </c>
      <c r="C105" s="234">
        <v>0</v>
      </c>
      <c r="D105" s="234">
        <v>0</v>
      </c>
      <c r="E105" s="234">
        <v>0</v>
      </c>
      <c r="F105" s="234">
        <v>0</v>
      </c>
      <c r="G105" s="234">
        <v>0</v>
      </c>
    </row>
    <row r="106" spans="1:8" x14ac:dyDescent="0.2">
      <c r="A106" s="43">
        <v>1132</v>
      </c>
      <c r="B106" s="41" t="s">
        <v>126</v>
      </c>
      <c r="C106" s="234">
        <v>0</v>
      </c>
      <c r="D106" s="234">
        <v>0</v>
      </c>
      <c r="E106" s="234">
        <v>0</v>
      </c>
      <c r="F106" s="234">
        <v>0</v>
      </c>
      <c r="G106" s="234">
        <v>0</v>
      </c>
    </row>
    <row r="107" spans="1:8" x14ac:dyDescent="0.2">
      <c r="A107" s="43">
        <v>1133</v>
      </c>
      <c r="B107" s="41" t="s">
        <v>127</v>
      </c>
      <c r="C107" s="233">
        <f>SUM(C108:C162)</f>
        <v>499776.78</v>
      </c>
      <c r="D107" s="233">
        <f t="shared" ref="D107:G107" si="2">SUM(D108:D162)</f>
        <v>0</v>
      </c>
      <c r="E107" s="233">
        <f t="shared" si="2"/>
        <v>0</v>
      </c>
      <c r="F107" s="233">
        <f t="shared" si="2"/>
        <v>499776.78</v>
      </c>
      <c r="G107" s="233">
        <f t="shared" si="2"/>
        <v>0</v>
      </c>
    </row>
    <row r="108" spans="1:8" x14ac:dyDescent="0.2">
      <c r="A108" s="186" t="s">
        <v>822</v>
      </c>
      <c r="B108" s="41" t="s">
        <v>823</v>
      </c>
      <c r="C108" s="316">
        <v>13357</v>
      </c>
      <c r="D108" s="234"/>
      <c r="E108" s="234"/>
      <c r="F108" s="316">
        <v>13357</v>
      </c>
      <c r="G108" s="234"/>
      <c r="H108" s="41" t="s">
        <v>824</v>
      </c>
    </row>
    <row r="109" spans="1:8" x14ac:dyDescent="0.2">
      <c r="A109" s="186" t="s">
        <v>825</v>
      </c>
      <c r="B109" s="41" t="s">
        <v>826</v>
      </c>
      <c r="C109" s="316">
        <v>1590.1</v>
      </c>
      <c r="D109" s="234"/>
      <c r="E109" s="234"/>
      <c r="F109" s="316">
        <v>1590.1</v>
      </c>
      <c r="G109" s="234"/>
      <c r="H109" s="41" t="s">
        <v>824</v>
      </c>
    </row>
    <row r="110" spans="1:8" x14ac:dyDescent="0.2">
      <c r="A110" s="186" t="s">
        <v>827</v>
      </c>
      <c r="B110" s="41" t="s">
        <v>828</v>
      </c>
      <c r="C110" s="316">
        <v>82058.58</v>
      </c>
      <c r="D110" s="234"/>
      <c r="E110" s="234"/>
      <c r="F110" s="316">
        <v>82058.58</v>
      </c>
      <c r="G110" s="234"/>
      <c r="H110" s="41" t="s">
        <v>824</v>
      </c>
    </row>
    <row r="111" spans="1:8" x14ac:dyDescent="0.2">
      <c r="A111" s="186" t="s">
        <v>829</v>
      </c>
      <c r="B111" s="41" t="s">
        <v>830</v>
      </c>
      <c r="C111" s="316">
        <v>5033</v>
      </c>
      <c r="D111" s="234"/>
      <c r="E111" s="234"/>
      <c r="F111" s="316">
        <v>5033</v>
      </c>
      <c r="G111" s="234"/>
      <c r="H111" s="41" t="s">
        <v>824</v>
      </c>
    </row>
    <row r="112" spans="1:8" x14ac:dyDescent="0.2">
      <c r="A112" s="186" t="s">
        <v>831</v>
      </c>
      <c r="B112" s="41" t="s">
        <v>832</v>
      </c>
      <c r="C112" s="316">
        <v>1895.51</v>
      </c>
      <c r="D112" s="234"/>
      <c r="E112" s="234"/>
      <c r="F112" s="316">
        <v>1895.51</v>
      </c>
      <c r="G112" s="234"/>
      <c r="H112" s="41" t="s">
        <v>824</v>
      </c>
    </row>
    <row r="113" spans="1:8" x14ac:dyDescent="0.2">
      <c r="A113" s="186" t="s">
        <v>833</v>
      </c>
      <c r="B113" s="41" t="s">
        <v>834</v>
      </c>
      <c r="C113" s="316">
        <v>10000</v>
      </c>
      <c r="D113" s="234"/>
      <c r="E113" s="234"/>
      <c r="F113" s="316">
        <v>10000</v>
      </c>
      <c r="G113" s="234"/>
      <c r="H113" s="41" t="s">
        <v>824</v>
      </c>
    </row>
    <row r="114" spans="1:8" x14ac:dyDescent="0.2">
      <c r="A114" s="186" t="s">
        <v>835</v>
      </c>
      <c r="B114" s="41" t="s">
        <v>836</v>
      </c>
      <c r="C114" s="316">
        <v>4280</v>
      </c>
      <c r="D114" s="234"/>
      <c r="E114" s="234"/>
      <c r="F114" s="316">
        <v>4280</v>
      </c>
      <c r="G114" s="234"/>
      <c r="H114" s="41" t="s">
        <v>824</v>
      </c>
    </row>
    <row r="115" spans="1:8" x14ac:dyDescent="0.2">
      <c r="A115" s="186" t="s">
        <v>837</v>
      </c>
      <c r="B115" s="41" t="s">
        <v>795</v>
      </c>
      <c r="C115" s="316">
        <v>1911.78</v>
      </c>
      <c r="D115" s="234"/>
      <c r="E115" s="234"/>
      <c r="F115" s="316">
        <v>1911.78</v>
      </c>
      <c r="G115" s="234"/>
      <c r="H115" s="41" t="s">
        <v>824</v>
      </c>
    </row>
    <row r="116" spans="1:8" x14ac:dyDescent="0.2">
      <c r="A116" s="186" t="s">
        <v>838</v>
      </c>
      <c r="B116" s="41" t="s">
        <v>839</v>
      </c>
      <c r="C116" s="316">
        <v>2900</v>
      </c>
      <c r="D116" s="234"/>
      <c r="E116" s="234"/>
      <c r="F116" s="316">
        <v>2900</v>
      </c>
      <c r="G116" s="234"/>
      <c r="H116" s="41" t="s">
        <v>824</v>
      </c>
    </row>
    <row r="117" spans="1:8" x14ac:dyDescent="0.2">
      <c r="A117" s="186" t="s">
        <v>840</v>
      </c>
      <c r="B117" s="41" t="s">
        <v>841</v>
      </c>
      <c r="C117" s="316">
        <v>24167.26</v>
      </c>
      <c r="D117" s="234"/>
      <c r="E117" s="234"/>
      <c r="F117" s="316">
        <v>24167.26</v>
      </c>
      <c r="G117" s="234"/>
      <c r="H117" s="41" t="s">
        <v>824</v>
      </c>
    </row>
    <row r="118" spans="1:8" x14ac:dyDescent="0.2">
      <c r="A118" s="186" t="s">
        <v>842</v>
      </c>
      <c r="B118" s="41" t="s">
        <v>843</v>
      </c>
      <c r="C118" s="316">
        <v>5916</v>
      </c>
      <c r="D118" s="234"/>
      <c r="E118" s="234"/>
      <c r="F118" s="316">
        <v>5916</v>
      </c>
      <c r="G118" s="234"/>
      <c r="H118" s="41" t="s">
        <v>824</v>
      </c>
    </row>
    <row r="119" spans="1:8" x14ac:dyDescent="0.2">
      <c r="A119" s="186" t="s">
        <v>844</v>
      </c>
      <c r="B119" s="41" t="s">
        <v>845</v>
      </c>
      <c r="C119" s="316">
        <v>4862</v>
      </c>
      <c r="D119" s="234"/>
      <c r="E119" s="234"/>
      <c r="F119" s="316">
        <v>4862</v>
      </c>
      <c r="G119" s="234"/>
      <c r="H119" s="41" t="s">
        <v>824</v>
      </c>
    </row>
    <row r="120" spans="1:8" x14ac:dyDescent="0.2">
      <c r="A120" s="186" t="s">
        <v>846</v>
      </c>
      <c r="B120" s="41" t="s">
        <v>847</v>
      </c>
      <c r="C120" s="316">
        <v>13920</v>
      </c>
      <c r="D120" s="234"/>
      <c r="E120" s="234"/>
      <c r="F120" s="316">
        <v>13920</v>
      </c>
      <c r="G120" s="234"/>
      <c r="H120" s="41" t="s">
        <v>824</v>
      </c>
    </row>
    <row r="121" spans="1:8" x14ac:dyDescent="0.2">
      <c r="A121" s="186" t="s">
        <v>848</v>
      </c>
      <c r="B121" s="41" t="s">
        <v>849</v>
      </c>
      <c r="C121" s="316">
        <v>2320</v>
      </c>
      <c r="D121" s="234"/>
      <c r="E121" s="234"/>
      <c r="F121" s="316">
        <v>2320</v>
      </c>
      <c r="G121" s="234"/>
      <c r="H121" s="41" t="s">
        <v>824</v>
      </c>
    </row>
    <row r="122" spans="1:8" x14ac:dyDescent="0.2">
      <c r="A122" s="186" t="s">
        <v>850</v>
      </c>
      <c r="B122" s="41" t="s">
        <v>851</v>
      </c>
      <c r="C122" s="316">
        <v>8121.66</v>
      </c>
      <c r="D122" s="234"/>
      <c r="E122" s="234"/>
      <c r="F122" s="316">
        <v>8121.66</v>
      </c>
      <c r="G122" s="234"/>
      <c r="H122" s="41" t="s">
        <v>824</v>
      </c>
    </row>
    <row r="123" spans="1:8" x14ac:dyDescent="0.2">
      <c r="A123" s="186" t="s">
        <v>852</v>
      </c>
      <c r="B123" s="41" t="s">
        <v>799</v>
      </c>
      <c r="C123" s="316">
        <v>2320</v>
      </c>
      <c r="D123" s="234"/>
      <c r="E123" s="234"/>
      <c r="F123" s="316">
        <v>2320</v>
      </c>
      <c r="G123" s="234"/>
      <c r="H123" s="41" t="s">
        <v>824</v>
      </c>
    </row>
    <row r="124" spans="1:8" x14ac:dyDescent="0.2">
      <c r="A124" s="186" t="s">
        <v>853</v>
      </c>
      <c r="B124" s="41" t="s">
        <v>854</v>
      </c>
      <c r="C124" s="316">
        <v>5800</v>
      </c>
      <c r="D124" s="234"/>
      <c r="E124" s="234"/>
      <c r="F124" s="316">
        <v>5800</v>
      </c>
      <c r="G124" s="234"/>
      <c r="H124" s="41" t="s">
        <v>824</v>
      </c>
    </row>
    <row r="125" spans="1:8" x14ac:dyDescent="0.2">
      <c r="A125" s="186" t="s">
        <v>855</v>
      </c>
      <c r="B125" s="41" t="s">
        <v>856</v>
      </c>
      <c r="C125" s="316">
        <v>29722</v>
      </c>
      <c r="D125" s="234"/>
      <c r="E125" s="234"/>
      <c r="F125" s="316">
        <v>29722</v>
      </c>
      <c r="G125" s="234"/>
      <c r="H125" s="41" t="s">
        <v>824</v>
      </c>
    </row>
    <row r="126" spans="1:8" x14ac:dyDescent="0.2">
      <c r="A126" s="186" t="s">
        <v>857</v>
      </c>
      <c r="B126" s="41" t="s">
        <v>858</v>
      </c>
      <c r="C126" s="316">
        <v>5200</v>
      </c>
      <c r="D126" s="234"/>
      <c r="E126" s="234"/>
      <c r="F126" s="316">
        <v>5200</v>
      </c>
      <c r="G126" s="234"/>
      <c r="H126" s="41" t="s">
        <v>824</v>
      </c>
    </row>
    <row r="127" spans="1:8" x14ac:dyDescent="0.2">
      <c r="A127" s="186" t="s">
        <v>859</v>
      </c>
      <c r="B127" s="41" t="s">
        <v>860</v>
      </c>
      <c r="C127" s="316">
        <v>21231.48</v>
      </c>
      <c r="D127" s="234"/>
      <c r="E127" s="234"/>
      <c r="F127" s="316">
        <v>21231.48</v>
      </c>
      <c r="G127" s="234"/>
      <c r="H127" s="41" t="s">
        <v>824</v>
      </c>
    </row>
    <row r="128" spans="1:8" x14ac:dyDescent="0.2">
      <c r="A128" s="186" t="s">
        <v>861</v>
      </c>
      <c r="B128" s="41" t="s">
        <v>862</v>
      </c>
      <c r="C128" s="316">
        <v>2309.21</v>
      </c>
      <c r="D128" s="234"/>
      <c r="E128" s="234"/>
      <c r="F128" s="316">
        <v>2309.21</v>
      </c>
      <c r="G128" s="234"/>
      <c r="H128" s="41" t="s">
        <v>824</v>
      </c>
    </row>
    <row r="129" spans="1:8" x14ac:dyDescent="0.2">
      <c r="A129" s="186" t="s">
        <v>863</v>
      </c>
      <c r="B129" s="41" t="s">
        <v>864</v>
      </c>
      <c r="C129" s="316">
        <v>6375.03</v>
      </c>
      <c r="D129" s="234"/>
      <c r="E129" s="234"/>
      <c r="F129" s="316">
        <v>6375.03</v>
      </c>
      <c r="G129" s="234"/>
      <c r="H129" s="41" t="s">
        <v>824</v>
      </c>
    </row>
    <row r="130" spans="1:8" x14ac:dyDescent="0.2">
      <c r="A130" s="186" t="s">
        <v>865</v>
      </c>
      <c r="B130" s="41" t="s">
        <v>743</v>
      </c>
      <c r="C130" s="316">
        <v>20.9</v>
      </c>
      <c r="D130" s="234"/>
      <c r="E130" s="234"/>
      <c r="F130" s="316">
        <v>20.9</v>
      </c>
      <c r="G130" s="234"/>
      <c r="H130" s="41" t="s">
        <v>824</v>
      </c>
    </row>
    <row r="131" spans="1:8" x14ac:dyDescent="0.2">
      <c r="A131" s="186" t="s">
        <v>866</v>
      </c>
      <c r="B131" s="41" t="s">
        <v>867</v>
      </c>
      <c r="C131" s="316">
        <v>4000</v>
      </c>
      <c r="D131" s="234"/>
      <c r="E131" s="234"/>
      <c r="F131" s="316">
        <v>4000</v>
      </c>
      <c r="G131" s="234"/>
      <c r="H131" s="41" t="s">
        <v>824</v>
      </c>
    </row>
    <row r="132" spans="1:8" x14ac:dyDescent="0.2">
      <c r="A132" s="186" t="s">
        <v>868</v>
      </c>
      <c r="B132" s="41" t="s">
        <v>869</v>
      </c>
      <c r="C132" s="316">
        <v>372.7</v>
      </c>
      <c r="D132" s="234"/>
      <c r="E132" s="234"/>
      <c r="F132" s="316">
        <v>372.7</v>
      </c>
      <c r="G132" s="234"/>
      <c r="H132" s="41" t="s">
        <v>824</v>
      </c>
    </row>
    <row r="133" spans="1:8" x14ac:dyDescent="0.2">
      <c r="A133" s="186" t="s">
        <v>870</v>
      </c>
      <c r="B133" s="41" t="s">
        <v>871</v>
      </c>
      <c r="C133" s="316">
        <v>518.75</v>
      </c>
      <c r="D133" s="234"/>
      <c r="E133" s="234"/>
      <c r="F133" s="316">
        <v>518.75</v>
      </c>
      <c r="G133" s="234"/>
      <c r="H133" s="41" t="s">
        <v>824</v>
      </c>
    </row>
    <row r="134" spans="1:8" x14ac:dyDescent="0.2">
      <c r="A134" s="186" t="s">
        <v>872</v>
      </c>
      <c r="B134" s="41" t="s">
        <v>873</v>
      </c>
      <c r="C134" s="316">
        <v>180</v>
      </c>
      <c r="D134" s="234"/>
      <c r="E134" s="234"/>
      <c r="F134" s="316">
        <v>180</v>
      </c>
      <c r="G134" s="234"/>
      <c r="H134" s="41" t="s">
        <v>824</v>
      </c>
    </row>
    <row r="135" spans="1:8" x14ac:dyDescent="0.2">
      <c r="A135" s="186" t="s">
        <v>874</v>
      </c>
      <c r="B135" s="41" t="s">
        <v>875</v>
      </c>
      <c r="C135" s="316">
        <v>9000.01</v>
      </c>
      <c r="D135" s="234"/>
      <c r="E135" s="234"/>
      <c r="F135" s="316">
        <v>9000.01</v>
      </c>
      <c r="G135" s="234"/>
      <c r="H135" s="41" t="s">
        <v>824</v>
      </c>
    </row>
    <row r="136" spans="1:8" x14ac:dyDescent="0.2">
      <c r="A136" s="186" t="s">
        <v>876</v>
      </c>
      <c r="B136" s="41" t="s">
        <v>877</v>
      </c>
      <c r="C136" s="316">
        <v>620.88</v>
      </c>
      <c r="D136" s="234"/>
      <c r="E136" s="234"/>
      <c r="F136" s="316">
        <v>620.88</v>
      </c>
      <c r="G136" s="234"/>
      <c r="H136" s="41" t="s">
        <v>824</v>
      </c>
    </row>
    <row r="137" spans="1:8" x14ac:dyDescent="0.2">
      <c r="A137" s="186" t="s">
        <v>878</v>
      </c>
      <c r="B137" s="41" t="s">
        <v>879</v>
      </c>
      <c r="C137" s="316">
        <v>13270.15</v>
      </c>
      <c r="D137" s="234"/>
      <c r="E137" s="234"/>
      <c r="F137" s="316">
        <v>13270.15</v>
      </c>
      <c r="G137" s="234"/>
      <c r="H137" s="41" t="s">
        <v>824</v>
      </c>
    </row>
    <row r="138" spans="1:8" x14ac:dyDescent="0.2">
      <c r="A138" s="186" t="s">
        <v>880</v>
      </c>
      <c r="B138" s="41" t="s">
        <v>881</v>
      </c>
      <c r="C138" s="316">
        <v>3480</v>
      </c>
      <c r="D138" s="234"/>
      <c r="E138" s="234"/>
      <c r="F138" s="316">
        <v>3480</v>
      </c>
      <c r="G138" s="234"/>
      <c r="H138" s="41" t="s">
        <v>824</v>
      </c>
    </row>
    <row r="139" spans="1:8" x14ac:dyDescent="0.2">
      <c r="A139" s="186" t="s">
        <v>882</v>
      </c>
      <c r="B139" s="41" t="s">
        <v>883</v>
      </c>
      <c r="C139" s="316">
        <v>50</v>
      </c>
      <c r="D139" s="234"/>
      <c r="E139" s="234"/>
      <c r="F139" s="316">
        <v>50</v>
      </c>
      <c r="G139" s="234"/>
      <c r="H139" s="41" t="s">
        <v>824</v>
      </c>
    </row>
    <row r="140" spans="1:8" x14ac:dyDescent="0.2">
      <c r="A140" s="186" t="s">
        <v>884</v>
      </c>
      <c r="B140" s="41" t="s">
        <v>885</v>
      </c>
      <c r="C140" s="316">
        <v>80.55</v>
      </c>
      <c r="D140" s="234"/>
      <c r="E140" s="234"/>
      <c r="F140" s="316">
        <v>80.55</v>
      </c>
      <c r="G140" s="234"/>
      <c r="H140" s="41" t="s">
        <v>824</v>
      </c>
    </row>
    <row r="141" spans="1:8" x14ac:dyDescent="0.2">
      <c r="A141" s="186" t="s">
        <v>886</v>
      </c>
      <c r="B141" s="41" t="s">
        <v>887</v>
      </c>
      <c r="C141" s="316">
        <v>90</v>
      </c>
      <c r="D141" s="234"/>
      <c r="E141" s="234"/>
      <c r="F141" s="316">
        <v>90</v>
      </c>
      <c r="G141" s="234"/>
      <c r="H141" s="41" t="s">
        <v>824</v>
      </c>
    </row>
    <row r="142" spans="1:8" x14ac:dyDescent="0.2">
      <c r="A142" s="186" t="s">
        <v>888</v>
      </c>
      <c r="B142" s="41" t="s">
        <v>889</v>
      </c>
      <c r="C142" s="316">
        <v>3396</v>
      </c>
      <c r="D142" s="234"/>
      <c r="E142" s="234"/>
      <c r="F142" s="316">
        <v>3396</v>
      </c>
      <c r="G142" s="234"/>
      <c r="H142" s="41" t="s">
        <v>824</v>
      </c>
    </row>
    <row r="143" spans="1:8" x14ac:dyDescent="0.2">
      <c r="A143" s="186" t="s">
        <v>890</v>
      </c>
      <c r="B143" s="41" t="s">
        <v>891</v>
      </c>
      <c r="C143" s="316">
        <v>56.25</v>
      </c>
      <c r="D143" s="234"/>
      <c r="E143" s="234"/>
      <c r="F143" s="316">
        <v>56.25</v>
      </c>
      <c r="G143" s="234"/>
      <c r="H143" s="41" t="s">
        <v>824</v>
      </c>
    </row>
    <row r="144" spans="1:8" x14ac:dyDescent="0.2">
      <c r="A144" s="186" t="s">
        <v>892</v>
      </c>
      <c r="B144" s="41" t="s">
        <v>893</v>
      </c>
      <c r="C144" s="316">
        <v>63.75</v>
      </c>
      <c r="D144" s="234"/>
      <c r="E144" s="234"/>
      <c r="F144" s="316">
        <v>63.75</v>
      </c>
      <c r="G144" s="234"/>
      <c r="H144" s="41" t="s">
        <v>824</v>
      </c>
    </row>
    <row r="145" spans="1:8" x14ac:dyDescent="0.2">
      <c r="A145" s="186" t="s">
        <v>894</v>
      </c>
      <c r="B145" s="41" t="s">
        <v>895</v>
      </c>
      <c r="C145" s="316">
        <v>412.95</v>
      </c>
      <c r="D145" s="234"/>
      <c r="E145" s="234"/>
      <c r="F145" s="316">
        <v>412.95</v>
      </c>
      <c r="G145" s="234"/>
      <c r="H145" s="41" t="s">
        <v>824</v>
      </c>
    </row>
    <row r="146" spans="1:8" x14ac:dyDescent="0.2">
      <c r="A146" s="186" t="s">
        <v>896</v>
      </c>
      <c r="B146" s="41" t="s">
        <v>897</v>
      </c>
      <c r="C146" s="316">
        <v>17256.18</v>
      </c>
      <c r="D146" s="234"/>
      <c r="E146" s="234"/>
      <c r="F146" s="316">
        <v>17256.18</v>
      </c>
      <c r="G146" s="234"/>
      <c r="H146" s="41" t="s">
        <v>824</v>
      </c>
    </row>
    <row r="147" spans="1:8" x14ac:dyDescent="0.2">
      <c r="A147" s="186" t="s">
        <v>898</v>
      </c>
      <c r="B147" s="41" t="s">
        <v>899</v>
      </c>
      <c r="C147" s="316">
        <v>7259</v>
      </c>
      <c r="D147" s="234"/>
      <c r="E147" s="234"/>
      <c r="F147" s="316">
        <v>7259</v>
      </c>
      <c r="G147" s="234"/>
      <c r="H147" s="41" t="s">
        <v>824</v>
      </c>
    </row>
    <row r="148" spans="1:8" x14ac:dyDescent="0.2">
      <c r="A148" s="186" t="s">
        <v>900</v>
      </c>
      <c r="B148" s="41" t="s">
        <v>901</v>
      </c>
      <c r="C148" s="316">
        <v>19162.990000000002</v>
      </c>
      <c r="D148" s="234"/>
      <c r="E148" s="234"/>
      <c r="F148" s="316">
        <v>19162.990000000002</v>
      </c>
      <c r="G148" s="234"/>
      <c r="H148" s="41" t="s">
        <v>824</v>
      </c>
    </row>
    <row r="149" spans="1:8" x14ac:dyDescent="0.2">
      <c r="A149" s="186" t="s">
        <v>902</v>
      </c>
      <c r="B149" s="41" t="s">
        <v>903</v>
      </c>
      <c r="C149" s="316">
        <v>15780</v>
      </c>
      <c r="D149" s="234"/>
      <c r="E149" s="234"/>
      <c r="F149" s="316">
        <v>15780</v>
      </c>
      <c r="G149" s="234"/>
      <c r="H149" s="41" t="s">
        <v>824</v>
      </c>
    </row>
    <row r="150" spans="1:8" x14ac:dyDescent="0.2">
      <c r="A150" s="186" t="s">
        <v>904</v>
      </c>
      <c r="B150" s="41" t="s">
        <v>905</v>
      </c>
      <c r="C150" s="316">
        <v>7163.11</v>
      </c>
      <c r="D150" s="234"/>
      <c r="E150" s="234"/>
      <c r="F150" s="316">
        <v>7163.11</v>
      </c>
      <c r="G150" s="234"/>
      <c r="H150" s="41" t="s">
        <v>824</v>
      </c>
    </row>
    <row r="151" spans="1:8" x14ac:dyDescent="0.2">
      <c r="A151" s="186" t="s">
        <v>906</v>
      </c>
      <c r="B151" s="41" t="s">
        <v>907</v>
      </c>
      <c r="C151" s="316">
        <v>292</v>
      </c>
      <c r="D151" s="234"/>
      <c r="E151" s="234"/>
      <c r="F151" s="316">
        <v>292</v>
      </c>
      <c r="G151" s="234"/>
      <c r="H151" s="41" t="s">
        <v>824</v>
      </c>
    </row>
    <row r="152" spans="1:8" x14ac:dyDescent="0.2">
      <c r="A152" s="186" t="s">
        <v>908</v>
      </c>
      <c r="B152" s="41" t="s">
        <v>909</v>
      </c>
      <c r="C152" s="316">
        <v>30</v>
      </c>
      <c r="D152" s="234"/>
      <c r="E152" s="234"/>
      <c r="F152" s="316">
        <v>30</v>
      </c>
      <c r="G152" s="234"/>
      <c r="H152" s="41" t="s">
        <v>824</v>
      </c>
    </row>
    <row r="153" spans="1:8" x14ac:dyDescent="0.2">
      <c r="A153" s="186" t="s">
        <v>910</v>
      </c>
      <c r="B153" s="41" t="s">
        <v>911</v>
      </c>
      <c r="C153" s="316">
        <v>30</v>
      </c>
      <c r="D153" s="234"/>
      <c r="E153" s="234"/>
      <c r="F153" s="316">
        <v>30</v>
      </c>
      <c r="G153" s="234"/>
      <c r="H153" s="41" t="s">
        <v>824</v>
      </c>
    </row>
    <row r="154" spans="1:8" x14ac:dyDescent="0.2">
      <c r="A154" s="186" t="s">
        <v>912</v>
      </c>
      <c r="B154" s="41" t="s">
        <v>913</v>
      </c>
      <c r="C154" s="316">
        <v>3885</v>
      </c>
      <c r="D154" s="234"/>
      <c r="E154" s="234"/>
      <c r="F154" s="316">
        <v>3885</v>
      </c>
      <c r="G154" s="234"/>
      <c r="H154" s="41" t="s">
        <v>824</v>
      </c>
    </row>
    <row r="155" spans="1:8" x14ac:dyDescent="0.2">
      <c r="A155" s="186" t="s">
        <v>914</v>
      </c>
      <c r="B155" s="41" t="s">
        <v>915</v>
      </c>
      <c r="C155" s="316">
        <v>2120</v>
      </c>
      <c r="D155" s="234"/>
      <c r="E155" s="234"/>
      <c r="F155" s="316">
        <v>2120</v>
      </c>
      <c r="G155" s="234"/>
      <c r="H155" s="41" t="s">
        <v>824</v>
      </c>
    </row>
    <row r="156" spans="1:8" x14ac:dyDescent="0.2">
      <c r="A156" s="186" t="s">
        <v>916</v>
      </c>
      <c r="B156" s="41" t="s">
        <v>917</v>
      </c>
      <c r="C156" s="316">
        <v>1383.21</v>
      </c>
      <c r="D156" s="234"/>
      <c r="E156" s="234"/>
      <c r="F156" s="316">
        <v>1383.21</v>
      </c>
      <c r="G156" s="234"/>
      <c r="H156" s="41" t="s">
        <v>824</v>
      </c>
    </row>
    <row r="157" spans="1:8" x14ac:dyDescent="0.2">
      <c r="A157" s="186" t="s">
        <v>918</v>
      </c>
      <c r="B157" s="41" t="s">
        <v>919</v>
      </c>
      <c r="C157" s="316">
        <v>9175</v>
      </c>
      <c r="D157" s="234"/>
      <c r="E157" s="234"/>
      <c r="F157" s="316">
        <v>9175</v>
      </c>
      <c r="G157" s="234"/>
      <c r="H157" s="41" t="s">
        <v>824</v>
      </c>
    </row>
    <row r="158" spans="1:8" x14ac:dyDescent="0.2">
      <c r="A158" s="186" t="s">
        <v>920</v>
      </c>
      <c r="B158" s="41" t="s">
        <v>921</v>
      </c>
      <c r="C158" s="316">
        <v>85605.68</v>
      </c>
      <c r="D158" s="234"/>
      <c r="E158" s="234"/>
      <c r="F158" s="316">
        <v>85605.68</v>
      </c>
      <c r="G158" s="234"/>
      <c r="H158" s="41" t="s">
        <v>824</v>
      </c>
    </row>
    <row r="159" spans="1:8" x14ac:dyDescent="0.2">
      <c r="A159" s="186" t="s">
        <v>922</v>
      </c>
      <c r="B159" s="41" t="s">
        <v>923</v>
      </c>
      <c r="C159" s="316">
        <v>24000</v>
      </c>
      <c r="D159" s="234"/>
      <c r="E159" s="234"/>
      <c r="F159" s="316">
        <v>24000</v>
      </c>
      <c r="G159" s="234"/>
      <c r="H159" s="41" t="s">
        <v>824</v>
      </c>
    </row>
    <row r="160" spans="1:8" x14ac:dyDescent="0.2">
      <c r="A160" s="186" t="s">
        <v>924</v>
      </c>
      <c r="B160" s="41" t="s">
        <v>925</v>
      </c>
      <c r="C160" s="316">
        <v>6699.79</v>
      </c>
      <c r="D160" s="234"/>
      <c r="E160" s="234"/>
      <c r="F160" s="316">
        <v>6699.79</v>
      </c>
      <c r="G160" s="234"/>
      <c r="H160" s="41" t="s">
        <v>824</v>
      </c>
    </row>
    <row r="161" spans="1:8" x14ac:dyDescent="0.2">
      <c r="A161" s="186" t="s">
        <v>926</v>
      </c>
      <c r="B161" s="41" t="s">
        <v>927</v>
      </c>
      <c r="C161" s="316">
        <v>2391</v>
      </c>
      <c r="D161" s="234"/>
      <c r="E161" s="234"/>
      <c r="F161" s="316">
        <v>2391</v>
      </c>
      <c r="G161" s="234"/>
      <c r="H161" s="41" t="s">
        <v>824</v>
      </c>
    </row>
    <row r="162" spans="1:8" x14ac:dyDescent="0.2">
      <c r="A162" s="186" t="s">
        <v>928</v>
      </c>
      <c r="B162" s="41" t="s">
        <v>929</v>
      </c>
      <c r="C162" s="316">
        <v>6640.32</v>
      </c>
      <c r="D162" s="234"/>
      <c r="E162" s="234"/>
      <c r="F162" s="316">
        <v>6640.32</v>
      </c>
      <c r="G162" s="234"/>
      <c r="H162" s="41" t="s">
        <v>824</v>
      </c>
    </row>
    <row r="163" spans="1:8" x14ac:dyDescent="0.2">
      <c r="A163" s="43">
        <v>1134</v>
      </c>
      <c r="B163" s="41" t="s">
        <v>128</v>
      </c>
      <c r="C163" s="234">
        <v>0</v>
      </c>
      <c r="D163" s="234">
        <v>0</v>
      </c>
      <c r="E163" s="234">
        <v>0</v>
      </c>
      <c r="F163" s="234">
        <v>0</v>
      </c>
      <c r="G163" s="234">
        <v>0</v>
      </c>
    </row>
    <row r="164" spans="1:8" x14ac:dyDescent="0.2">
      <c r="A164" s="43">
        <v>1139</v>
      </c>
      <c r="B164" s="41" t="s">
        <v>129</v>
      </c>
      <c r="C164" s="234">
        <v>0</v>
      </c>
      <c r="D164" s="234">
        <v>0</v>
      </c>
      <c r="E164" s="234">
        <v>0</v>
      </c>
      <c r="F164" s="234">
        <v>0</v>
      </c>
      <c r="G164" s="234">
        <v>0</v>
      </c>
    </row>
    <row r="166" spans="1:8" x14ac:dyDescent="0.2">
      <c r="A166" s="40" t="s">
        <v>130</v>
      </c>
      <c r="B166" s="40"/>
      <c r="C166" s="40"/>
      <c r="D166" s="40"/>
      <c r="E166" s="40"/>
      <c r="F166" s="40"/>
      <c r="G166" s="40"/>
      <c r="H166" s="40"/>
    </row>
    <row r="167" spans="1:8" x14ac:dyDescent="0.2">
      <c r="A167" s="42" t="s">
        <v>103</v>
      </c>
      <c r="B167" s="42" t="s">
        <v>104</v>
      </c>
      <c r="C167" s="42" t="s">
        <v>105</v>
      </c>
      <c r="D167" s="42" t="s">
        <v>131</v>
      </c>
      <c r="E167" s="42" t="s">
        <v>132</v>
      </c>
      <c r="F167" s="42" t="s">
        <v>133</v>
      </c>
      <c r="G167" s="42" t="s">
        <v>134</v>
      </c>
      <c r="H167" s="42"/>
    </row>
    <row r="168" spans="1:8" x14ac:dyDescent="0.2">
      <c r="A168" s="43">
        <v>1140</v>
      </c>
      <c r="B168" s="41" t="s">
        <v>135</v>
      </c>
      <c r="C168" s="165">
        <v>0</v>
      </c>
    </row>
    <row r="169" spans="1:8" x14ac:dyDescent="0.2">
      <c r="A169" s="43">
        <v>1141</v>
      </c>
      <c r="B169" s="41" t="s">
        <v>136</v>
      </c>
      <c r="C169" s="165">
        <v>0</v>
      </c>
    </row>
    <row r="170" spans="1:8" x14ac:dyDescent="0.2">
      <c r="A170" s="43">
        <v>1142</v>
      </c>
      <c r="B170" s="41" t="s">
        <v>137</v>
      </c>
      <c r="C170" s="165">
        <v>0</v>
      </c>
    </row>
    <row r="171" spans="1:8" x14ac:dyDescent="0.2">
      <c r="A171" s="43">
        <v>1143</v>
      </c>
      <c r="B171" s="41" t="s">
        <v>138</v>
      </c>
      <c r="C171" s="165">
        <v>0</v>
      </c>
    </row>
    <row r="172" spans="1:8" x14ac:dyDescent="0.2">
      <c r="A172" s="43">
        <v>1144</v>
      </c>
      <c r="B172" s="41" t="s">
        <v>139</v>
      </c>
      <c r="C172" s="165">
        <v>0</v>
      </c>
    </row>
    <row r="173" spans="1:8" x14ac:dyDescent="0.2">
      <c r="A173" s="43">
        <v>1145</v>
      </c>
      <c r="B173" s="41" t="s">
        <v>140</v>
      </c>
      <c r="C173" s="165">
        <v>0</v>
      </c>
    </row>
    <row r="175" spans="1:8" x14ac:dyDescent="0.2">
      <c r="A175" s="40" t="s">
        <v>141</v>
      </c>
      <c r="B175" s="40"/>
      <c r="C175" s="40"/>
      <c r="D175" s="40"/>
      <c r="E175" s="40"/>
      <c r="F175" s="40"/>
      <c r="G175" s="40"/>
      <c r="H175" s="40"/>
    </row>
    <row r="176" spans="1:8" x14ac:dyDescent="0.2">
      <c r="A176" s="42" t="s">
        <v>103</v>
      </c>
      <c r="B176" s="42" t="s">
        <v>104</v>
      </c>
      <c r="C176" s="42" t="s">
        <v>105</v>
      </c>
      <c r="D176" s="42" t="s">
        <v>142</v>
      </c>
      <c r="E176" s="42" t="s">
        <v>143</v>
      </c>
      <c r="F176" s="42" t="s">
        <v>144</v>
      </c>
      <c r="G176" s="42"/>
      <c r="H176" s="42"/>
    </row>
    <row r="177" spans="1:8" x14ac:dyDescent="0.2">
      <c r="A177" s="43">
        <v>1150</v>
      </c>
      <c r="B177" s="41" t="s">
        <v>145</v>
      </c>
      <c r="C177" s="165">
        <v>0</v>
      </c>
    </row>
    <row r="178" spans="1:8" x14ac:dyDescent="0.2">
      <c r="A178" s="43">
        <v>1151</v>
      </c>
      <c r="B178" s="41" t="s">
        <v>146</v>
      </c>
      <c r="C178" s="165">
        <v>0</v>
      </c>
    </row>
    <row r="180" spans="1:8" x14ac:dyDescent="0.2">
      <c r="A180" s="40" t="s">
        <v>147</v>
      </c>
      <c r="B180" s="40"/>
      <c r="C180" s="40"/>
      <c r="D180" s="40"/>
      <c r="E180" s="40"/>
      <c r="F180" s="40"/>
      <c r="G180" s="40"/>
      <c r="H180" s="40"/>
    </row>
    <row r="181" spans="1:8" x14ac:dyDescent="0.2">
      <c r="A181" s="42" t="s">
        <v>103</v>
      </c>
      <c r="B181" s="42" t="s">
        <v>104</v>
      </c>
      <c r="C181" s="42" t="s">
        <v>105</v>
      </c>
      <c r="D181" s="42" t="s">
        <v>106</v>
      </c>
      <c r="E181" s="42" t="s">
        <v>120</v>
      </c>
      <c r="F181" s="42"/>
      <c r="G181" s="42"/>
      <c r="H181" s="42"/>
    </row>
    <row r="182" spans="1:8" x14ac:dyDescent="0.2">
      <c r="A182" s="43">
        <v>1213</v>
      </c>
      <c r="B182" s="41" t="s">
        <v>148</v>
      </c>
      <c r="C182" s="165">
        <v>0</v>
      </c>
    </row>
    <row r="184" spans="1:8" x14ac:dyDescent="0.2">
      <c r="A184" s="40" t="s">
        <v>149</v>
      </c>
      <c r="B184" s="40"/>
      <c r="C184" s="40"/>
      <c r="D184" s="40"/>
      <c r="E184" s="40"/>
      <c r="F184" s="40"/>
      <c r="G184" s="40"/>
      <c r="H184" s="40"/>
    </row>
    <row r="185" spans="1:8" x14ac:dyDescent="0.2">
      <c r="A185" s="42" t="s">
        <v>103</v>
      </c>
      <c r="B185" s="42" t="s">
        <v>104</v>
      </c>
      <c r="C185" s="42" t="s">
        <v>105</v>
      </c>
      <c r="D185" s="42"/>
      <c r="E185" s="42"/>
      <c r="F185" s="42"/>
      <c r="G185" s="42"/>
      <c r="H185" s="42"/>
    </row>
    <row r="186" spans="1:8" x14ac:dyDescent="0.2">
      <c r="A186" s="43">
        <v>1214</v>
      </c>
      <c r="B186" s="41" t="s">
        <v>150</v>
      </c>
      <c r="C186" s="165">
        <v>0</v>
      </c>
    </row>
    <row r="188" spans="1:8" x14ac:dyDescent="0.2">
      <c r="A188" s="40" t="s">
        <v>151</v>
      </c>
      <c r="B188" s="40"/>
      <c r="C188" s="40"/>
      <c r="D188" s="40"/>
      <c r="E188" s="40"/>
      <c r="F188" s="40"/>
      <c r="G188" s="40"/>
      <c r="H188" s="40"/>
    </row>
    <row r="189" spans="1:8" x14ac:dyDescent="0.2">
      <c r="A189" s="42" t="s">
        <v>103</v>
      </c>
      <c r="B189" s="42" t="s">
        <v>104</v>
      </c>
      <c r="C189" s="42" t="s">
        <v>105</v>
      </c>
      <c r="D189" s="42" t="s">
        <v>152</v>
      </c>
      <c r="E189" s="42" t="s">
        <v>153</v>
      </c>
      <c r="F189" s="42" t="s">
        <v>142</v>
      </c>
      <c r="G189" s="42" t="s">
        <v>154</v>
      </c>
      <c r="H189" s="42" t="s">
        <v>155</v>
      </c>
    </row>
    <row r="190" spans="1:8" x14ac:dyDescent="0.2">
      <c r="A190" s="43">
        <v>1230</v>
      </c>
      <c r="B190" s="41" t="s">
        <v>156</v>
      </c>
      <c r="C190" s="234">
        <v>0</v>
      </c>
      <c r="D190" s="234">
        <v>0</v>
      </c>
      <c r="E190" s="234">
        <v>0</v>
      </c>
    </row>
    <row r="191" spans="1:8" x14ac:dyDescent="0.2">
      <c r="A191" s="43">
        <v>1231</v>
      </c>
      <c r="B191" s="41" t="s">
        <v>157</v>
      </c>
      <c r="C191" s="234">
        <v>0</v>
      </c>
      <c r="D191" s="234">
        <v>0</v>
      </c>
      <c r="E191" s="234">
        <v>0</v>
      </c>
    </row>
    <row r="192" spans="1:8" x14ac:dyDescent="0.2">
      <c r="A192" s="43">
        <v>1232</v>
      </c>
      <c r="B192" s="41" t="s">
        <v>158</v>
      </c>
      <c r="C192" s="234">
        <v>0</v>
      </c>
      <c r="D192" s="234">
        <v>0</v>
      </c>
      <c r="E192" s="234">
        <v>0</v>
      </c>
    </row>
    <row r="193" spans="1:11" x14ac:dyDescent="0.2">
      <c r="A193" s="43">
        <v>1233</v>
      </c>
      <c r="B193" s="41" t="s">
        <v>159</v>
      </c>
      <c r="C193" s="234">
        <v>0</v>
      </c>
      <c r="D193" s="234">
        <v>0</v>
      </c>
      <c r="E193" s="234">
        <v>0</v>
      </c>
    </row>
    <row r="194" spans="1:11" x14ac:dyDescent="0.2">
      <c r="A194" s="43">
        <v>1234</v>
      </c>
      <c r="B194" s="41" t="s">
        <v>160</v>
      </c>
      <c r="C194" s="234">
        <v>0</v>
      </c>
      <c r="D194" s="234">
        <v>0</v>
      </c>
      <c r="E194" s="234">
        <v>0</v>
      </c>
    </row>
    <row r="195" spans="1:11" x14ac:dyDescent="0.2">
      <c r="A195" s="43">
        <v>1235</v>
      </c>
      <c r="B195" s="41" t="s">
        <v>161</v>
      </c>
      <c r="C195" s="234">
        <v>0</v>
      </c>
      <c r="D195" s="234">
        <v>0</v>
      </c>
      <c r="E195" s="234">
        <v>0</v>
      </c>
    </row>
    <row r="196" spans="1:11" x14ac:dyDescent="0.2">
      <c r="A196" s="43">
        <v>1236</v>
      </c>
      <c r="B196" s="41" t="s">
        <v>162</v>
      </c>
      <c r="C196" s="234">
        <v>0</v>
      </c>
      <c r="D196" s="234">
        <v>0</v>
      </c>
      <c r="E196" s="234">
        <v>0</v>
      </c>
    </row>
    <row r="197" spans="1:11" x14ac:dyDescent="0.2">
      <c r="A197" s="43">
        <v>1239</v>
      </c>
      <c r="B197" s="41" t="s">
        <v>163</v>
      </c>
      <c r="C197" s="234">
        <v>0</v>
      </c>
      <c r="D197" s="234">
        <v>0</v>
      </c>
      <c r="E197" s="234">
        <v>0</v>
      </c>
    </row>
    <row r="198" spans="1:11" x14ac:dyDescent="0.2">
      <c r="A198" s="43">
        <v>1240</v>
      </c>
      <c r="B198" s="41" t="s">
        <v>164</v>
      </c>
      <c r="C198" s="233">
        <f>SUM(C199:C205)</f>
        <v>19089983.080000002</v>
      </c>
      <c r="D198" s="233">
        <f t="shared" ref="D198:E198" si="3">SUM(D199:D205)</f>
        <v>2054965.0200000003</v>
      </c>
      <c r="E198" s="286">
        <f t="shared" si="3"/>
        <v>13610077.259999998</v>
      </c>
    </row>
    <row r="199" spans="1:11" ht="22.5" x14ac:dyDescent="0.2">
      <c r="A199" s="43">
        <v>1241</v>
      </c>
      <c r="B199" s="41" t="s">
        <v>165</v>
      </c>
      <c r="C199" s="234">
        <v>5359498.33</v>
      </c>
      <c r="D199" s="287">
        <v>579181.47</v>
      </c>
      <c r="E199" s="287">
        <v>3946654.4419999998</v>
      </c>
      <c r="F199" s="127" t="s">
        <v>930</v>
      </c>
      <c r="G199" s="191" t="s">
        <v>931</v>
      </c>
      <c r="H199" s="127" t="s">
        <v>932</v>
      </c>
      <c r="I199" s="44"/>
      <c r="K199" s="44"/>
    </row>
    <row r="200" spans="1:11" x14ac:dyDescent="0.2">
      <c r="A200" s="43">
        <v>1242</v>
      </c>
      <c r="B200" s="41" t="s">
        <v>166</v>
      </c>
      <c r="C200" s="234">
        <v>6802050.8399999999</v>
      </c>
      <c r="D200" s="287">
        <v>677014.15</v>
      </c>
      <c r="E200" s="287">
        <v>3772702.3</v>
      </c>
      <c r="F200" s="127" t="s">
        <v>930</v>
      </c>
      <c r="G200" s="192">
        <v>0.1</v>
      </c>
      <c r="H200" s="127" t="s">
        <v>932</v>
      </c>
      <c r="J200" s="44"/>
    </row>
    <row r="201" spans="1:11" x14ac:dyDescent="0.2">
      <c r="A201" s="43">
        <v>1243</v>
      </c>
      <c r="B201" s="41" t="s">
        <v>167</v>
      </c>
      <c r="C201" s="234">
        <v>0</v>
      </c>
      <c r="D201" s="287">
        <v>0</v>
      </c>
      <c r="E201" s="287">
        <v>0</v>
      </c>
      <c r="F201" s="127"/>
      <c r="G201" s="191"/>
      <c r="H201" s="127"/>
    </row>
    <row r="202" spans="1:11" x14ac:dyDescent="0.2">
      <c r="A202" s="43">
        <v>1244</v>
      </c>
      <c r="B202" s="41" t="s">
        <v>168</v>
      </c>
      <c r="C202" s="234">
        <v>3166259.91</v>
      </c>
      <c r="D202" s="287">
        <v>555747.30000000005</v>
      </c>
      <c r="E202" s="287">
        <v>2919091.59</v>
      </c>
      <c r="F202" s="127" t="s">
        <v>930</v>
      </c>
      <c r="G202" s="192">
        <v>0.25</v>
      </c>
      <c r="H202" s="127" t="s">
        <v>932</v>
      </c>
    </row>
    <row r="203" spans="1:11" x14ac:dyDescent="0.2">
      <c r="A203" s="43">
        <v>1245</v>
      </c>
      <c r="B203" s="41" t="s">
        <v>169</v>
      </c>
      <c r="C203" s="234">
        <v>0</v>
      </c>
      <c r="D203" s="287">
        <v>0</v>
      </c>
      <c r="E203" s="287">
        <v>0</v>
      </c>
      <c r="F203" s="127"/>
      <c r="G203" s="191"/>
      <c r="H203" s="127"/>
      <c r="I203" s="44"/>
    </row>
    <row r="204" spans="1:11" x14ac:dyDescent="0.2">
      <c r="A204" s="43">
        <v>1246</v>
      </c>
      <c r="B204" s="41" t="s">
        <v>170</v>
      </c>
      <c r="C204" s="234">
        <v>3460449.86</v>
      </c>
      <c r="D204" s="287">
        <v>243022.1</v>
      </c>
      <c r="E204" s="287">
        <v>2971628.9279999998</v>
      </c>
      <c r="F204" s="127" t="s">
        <v>930</v>
      </c>
      <c r="G204" s="192">
        <v>0.1</v>
      </c>
      <c r="H204" s="127" t="s">
        <v>932</v>
      </c>
    </row>
    <row r="205" spans="1:11" x14ac:dyDescent="0.2">
      <c r="A205" s="43">
        <v>1247</v>
      </c>
      <c r="B205" s="41" t="s">
        <v>171</v>
      </c>
      <c r="C205" s="234">
        <v>301724.14</v>
      </c>
      <c r="D205" s="287">
        <v>0</v>
      </c>
      <c r="E205" s="287">
        <v>0</v>
      </c>
      <c r="F205" s="127"/>
      <c r="G205" s="127"/>
      <c r="H205" s="127"/>
    </row>
    <row r="206" spans="1:11" x14ac:dyDescent="0.2">
      <c r="A206" s="43">
        <v>1248</v>
      </c>
      <c r="B206" s="41" t="s">
        <v>172</v>
      </c>
      <c r="C206" s="234">
        <v>0</v>
      </c>
      <c r="D206" s="234">
        <v>0</v>
      </c>
      <c r="E206" s="234">
        <v>0</v>
      </c>
    </row>
    <row r="208" spans="1:11" x14ac:dyDescent="0.2">
      <c r="A208" s="40" t="s">
        <v>173</v>
      </c>
      <c r="B208" s="40"/>
      <c r="C208" s="40"/>
      <c r="D208" s="40"/>
      <c r="E208" s="40"/>
      <c r="F208" s="40"/>
      <c r="G208" s="40"/>
      <c r="H208" s="40"/>
    </row>
    <row r="209" spans="1:8" x14ac:dyDescent="0.2">
      <c r="A209" s="42" t="s">
        <v>103</v>
      </c>
      <c r="B209" s="42" t="s">
        <v>104</v>
      </c>
      <c r="C209" s="42" t="s">
        <v>105</v>
      </c>
      <c r="D209" s="42" t="s">
        <v>174</v>
      </c>
      <c r="E209" s="42" t="s">
        <v>175</v>
      </c>
      <c r="F209" s="42" t="s">
        <v>142</v>
      </c>
      <c r="G209" s="42" t="s">
        <v>154</v>
      </c>
      <c r="H209" s="42" t="s">
        <v>155</v>
      </c>
    </row>
    <row r="210" spans="1:8" x14ac:dyDescent="0.2">
      <c r="A210" s="43">
        <v>1250</v>
      </c>
      <c r="B210" s="41" t="s">
        <v>176</v>
      </c>
      <c r="C210" s="233">
        <f>+C211</f>
        <v>133169</v>
      </c>
      <c r="D210" s="233">
        <f t="shared" ref="D210:E210" si="4">+D211</f>
        <v>6658.44</v>
      </c>
      <c r="E210" s="233">
        <f t="shared" si="4"/>
        <v>24824.01</v>
      </c>
    </row>
    <row r="211" spans="1:8" x14ac:dyDescent="0.2">
      <c r="A211" s="43">
        <v>1251</v>
      </c>
      <c r="B211" s="41" t="s">
        <v>177</v>
      </c>
      <c r="C211" s="233">
        <f>+C212</f>
        <v>133169</v>
      </c>
      <c r="D211" s="233">
        <f>+D212</f>
        <v>6658.44</v>
      </c>
      <c r="E211" s="233">
        <f>+E212</f>
        <v>24824.01</v>
      </c>
    </row>
    <row r="212" spans="1:8" x14ac:dyDescent="0.2">
      <c r="A212" s="43" t="s">
        <v>933</v>
      </c>
      <c r="B212" s="41" t="s">
        <v>934</v>
      </c>
      <c r="C212" s="234">
        <v>133169</v>
      </c>
      <c r="D212" s="234">
        <v>6658.44</v>
      </c>
      <c r="E212" s="234">
        <v>24824.01</v>
      </c>
      <c r="F212" s="127" t="s">
        <v>930</v>
      </c>
      <c r="G212" s="192">
        <v>0.05</v>
      </c>
      <c r="H212" s="127" t="s">
        <v>932</v>
      </c>
    </row>
    <row r="213" spans="1:8" x14ac:dyDescent="0.2">
      <c r="A213" s="43">
        <v>1252</v>
      </c>
      <c r="B213" s="41" t="s">
        <v>178</v>
      </c>
      <c r="C213" s="234">
        <v>0</v>
      </c>
      <c r="D213" s="234">
        <v>0</v>
      </c>
      <c r="E213" s="234">
        <v>0</v>
      </c>
    </row>
    <row r="214" spans="1:8" x14ac:dyDescent="0.2">
      <c r="A214" s="43">
        <v>1253</v>
      </c>
      <c r="B214" s="41" t="s">
        <v>179</v>
      </c>
      <c r="C214" s="234">
        <v>0</v>
      </c>
      <c r="D214" s="234">
        <v>0</v>
      </c>
      <c r="E214" s="234">
        <v>0</v>
      </c>
    </row>
    <row r="215" spans="1:8" x14ac:dyDescent="0.2">
      <c r="A215" s="43">
        <v>1254</v>
      </c>
      <c r="B215" s="41" t="s">
        <v>180</v>
      </c>
      <c r="C215" s="234">
        <v>0</v>
      </c>
      <c r="D215" s="234">
        <v>0</v>
      </c>
      <c r="E215" s="234">
        <v>0</v>
      </c>
    </row>
    <row r="216" spans="1:8" x14ac:dyDescent="0.2">
      <c r="A216" s="43">
        <v>1259</v>
      </c>
      <c r="B216" s="41" t="s">
        <v>181</v>
      </c>
      <c r="C216" s="234">
        <v>0</v>
      </c>
      <c r="D216" s="234">
        <v>0</v>
      </c>
      <c r="E216" s="234">
        <v>0</v>
      </c>
    </row>
    <row r="217" spans="1:8" x14ac:dyDescent="0.2">
      <c r="A217" s="43">
        <v>1270</v>
      </c>
      <c r="B217" s="41" t="s">
        <v>182</v>
      </c>
      <c r="C217" s="233">
        <f>+C220</f>
        <v>19166.2</v>
      </c>
      <c r="D217" s="233">
        <f t="shared" ref="D217:E217" si="5">+D220</f>
        <v>0</v>
      </c>
      <c r="E217" s="233">
        <f t="shared" si="5"/>
        <v>19166.2</v>
      </c>
    </row>
    <row r="218" spans="1:8" x14ac:dyDescent="0.2">
      <c r="A218" s="43">
        <v>1271</v>
      </c>
      <c r="B218" s="41" t="s">
        <v>183</v>
      </c>
      <c r="C218" s="234">
        <v>0</v>
      </c>
      <c r="D218" s="234">
        <v>0</v>
      </c>
      <c r="E218" s="234">
        <v>0</v>
      </c>
    </row>
    <row r="219" spans="1:8" x14ac:dyDescent="0.2">
      <c r="A219" s="43">
        <v>1272</v>
      </c>
      <c r="B219" s="41" t="s">
        <v>184</v>
      </c>
      <c r="C219" s="234">
        <v>0</v>
      </c>
      <c r="D219" s="234">
        <v>0</v>
      </c>
      <c r="E219" s="234">
        <v>0</v>
      </c>
    </row>
    <row r="220" spans="1:8" x14ac:dyDescent="0.2">
      <c r="A220" s="43">
        <v>1273</v>
      </c>
      <c r="B220" s="41" t="s">
        <v>185</v>
      </c>
      <c r="C220" s="233">
        <f>+C221+C222</f>
        <v>19166.2</v>
      </c>
      <c r="D220" s="233">
        <f t="shared" ref="D220:E220" si="6">+D221+D222</f>
        <v>0</v>
      </c>
      <c r="E220" s="233">
        <f t="shared" si="6"/>
        <v>19166.2</v>
      </c>
    </row>
    <row r="221" spans="1:8" x14ac:dyDescent="0.2">
      <c r="A221" s="186" t="s">
        <v>935</v>
      </c>
      <c r="B221" s="41" t="s">
        <v>936</v>
      </c>
      <c r="C221" s="316">
        <v>1750</v>
      </c>
      <c r="D221" s="316">
        <v>0</v>
      </c>
      <c r="E221" s="316">
        <v>1750</v>
      </c>
    </row>
    <row r="222" spans="1:8" x14ac:dyDescent="0.2">
      <c r="A222" s="186" t="s">
        <v>937</v>
      </c>
      <c r="B222" s="41" t="s">
        <v>938</v>
      </c>
      <c r="C222" s="316">
        <v>17416.2</v>
      </c>
      <c r="D222" s="316">
        <v>0</v>
      </c>
      <c r="E222" s="316">
        <v>17416.2</v>
      </c>
    </row>
    <row r="223" spans="1:8" x14ac:dyDescent="0.2">
      <c r="A223" s="43">
        <v>1274</v>
      </c>
      <c r="B223" s="41" t="s">
        <v>186</v>
      </c>
      <c r="C223" s="234">
        <v>0</v>
      </c>
      <c r="D223" s="234">
        <v>0</v>
      </c>
      <c r="E223" s="234">
        <v>0</v>
      </c>
    </row>
    <row r="224" spans="1:8" x14ac:dyDescent="0.2">
      <c r="A224" s="43">
        <v>1275</v>
      </c>
      <c r="B224" s="41" t="s">
        <v>187</v>
      </c>
      <c r="C224" s="234">
        <v>0</v>
      </c>
      <c r="D224" s="234">
        <v>0</v>
      </c>
      <c r="E224" s="234">
        <v>0</v>
      </c>
    </row>
    <row r="225" spans="1:8" x14ac:dyDescent="0.2">
      <c r="A225" s="43">
        <v>1279</v>
      </c>
      <c r="B225" s="41" t="s">
        <v>188</v>
      </c>
      <c r="C225" s="234">
        <v>0</v>
      </c>
      <c r="D225" s="234">
        <v>0</v>
      </c>
      <c r="E225" s="234">
        <v>0</v>
      </c>
    </row>
    <row r="227" spans="1:8" x14ac:dyDescent="0.2">
      <c r="A227" s="40" t="s">
        <v>189</v>
      </c>
      <c r="B227" s="40"/>
      <c r="C227" s="40"/>
      <c r="D227" s="40"/>
      <c r="E227" s="40"/>
      <c r="F227" s="40"/>
      <c r="G227" s="40"/>
      <c r="H227" s="40"/>
    </row>
    <row r="228" spans="1:8" x14ac:dyDescent="0.2">
      <c r="A228" s="42" t="s">
        <v>103</v>
      </c>
      <c r="B228" s="42" t="s">
        <v>104</v>
      </c>
      <c r="C228" s="42" t="s">
        <v>105</v>
      </c>
      <c r="D228" s="42" t="s">
        <v>190</v>
      </c>
      <c r="E228" s="42"/>
      <c r="F228" s="42"/>
      <c r="G228" s="42"/>
      <c r="H228" s="42"/>
    </row>
    <row r="229" spans="1:8" x14ac:dyDescent="0.2">
      <c r="A229" s="43">
        <v>1160</v>
      </c>
      <c r="B229" s="41" t="s">
        <v>191</v>
      </c>
      <c r="C229" s="165">
        <v>0</v>
      </c>
    </row>
    <row r="230" spans="1:8" x14ac:dyDescent="0.2">
      <c r="A230" s="43">
        <v>1161</v>
      </c>
      <c r="B230" s="41" t="s">
        <v>192</v>
      </c>
      <c r="C230" s="165">
        <v>0</v>
      </c>
    </row>
    <row r="231" spans="1:8" x14ac:dyDescent="0.2">
      <c r="A231" s="43">
        <v>1162</v>
      </c>
      <c r="B231" s="41" t="s">
        <v>193</v>
      </c>
      <c r="C231" s="165">
        <v>0</v>
      </c>
    </row>
    <row r="233" spans="1:8" x14ac:dyDescent="0.2">
      <c r="A233" s="40" t="s">
        <v>194</v>
      </c>
      <c r="B233" s="40"/>
      <c r="C233" s="40"/>
      <c r="D233" s="40"/>
      <c r="E233" s="40"/>
      <c r="F233" s="40"/>
      <c r="G233" s="40"/>
      <c r="H233" s="40"/>
    </row>
    <row r="234" spans="1:8" x14ac:dyDescent="0.2">
      <c r="A234" s="42" t="s">
        <v>103</v>
      </c>
      <c r="B234" s="42" t="s">
        <v>104</v>
      </c>
      <c r="C234" s="42" t="s">
        <v>105</v>
      </c>
      <c r="D234" s="42" t="s">
        <v>120</v>
      </c>
      <c r="E234" s="42"/>
      <c r="F234" s="42"/>
      <c r="G234" s="42"/>
      <c r="H234" s="42"/>
    </row>
    <row r="235" spans="1:8" x14ac:dyDescent="0.2">
      <c r="A235" s="43">
        <v>1290</v>
      </c>
      <c r="B235" s="41" t="s">
        <v>195</v>
      </c>
      <c r="C235" s="165">
        <v>0</v>
      </c>
    </row>
    <row r="236" spans="1:8" x14ac:dyDescent="0.2">
      <c r="A236" s="43">
        <v>1291</v>
      </c>
      <c r="B236" s="41" t="s">
        <v>196</v>
      </c>
      <c r="C236" s="165">
        <v>0</v>
      </c>
    </row>
    <row r="237" spans="1:8" x14ac:dyDescent="0.2">
      <c r="A237" s="43">
        <v>1292</v>
      </c>
      <c r="B237" s="41" t="s">
        <v>197</v>
      </c>
      <c r="C237" s="165">
        <v>0</v>
      </c>
    </row>
    <row r="238" spans="1:8" x14ac:dyDescent="0.2">
      <c r="A238" s="43">
        <v>1293</v>
      </c>
      <c r="B238" s="41" t="s">
        <v>198</v>
      </c>
      <c r="C238" s="165">
        <v>0</v>
      </c>
    </row>
    <row r="240" spans="1:8" x14ac:dyDescent="0.2">
      <c r="A240" s="40" t="s">
        <v>199</v>
      </c>
      <c r="B240" s="40"/>
      <c r="C240" s="40"/>
      <c r="D240" s="40"/>
      <c r="E240" s="40"/>
      <c r="F240" s="40"/>
      <c r="G240" s="40"/>
      <c r="H240" s="40"/>
    </row>
    <row r="241" spans="1:8" x14ac:dyDescent="0.2">
      <c r="A241" s="42" t="s">
        <v>103</v>
      </c>
      <c r="B241" s="42" t="s">
        <v>104</v>
      </c>
      <c r="C241" s="42" t="s">
        <v>105</v>
      </c>
      <c r="D241" s="42" t="s">
        <v>116</v>
      </c>
      <c r="E241" s="42" t="s">
        <v>117</v>
      </c>
      <c r="F241" s="42" t="s">
        <v>118</v>
      </c>
      <c r="G241" s="42" t="s">
        <v>200</v>
      </c>
      <c r="H241" s="42" t="s">
        <v>201</v>
      </c>
    </row>
    <row r="242" spans="1:8" x14ac:dyDescent="0.2">
      <c r="A242" s="43">
        <v>2110</v>
      </c>
      <c r="B242" s="41" t="s">
        <v>202</v>
      </c>
      <c r="C242" s="233">
        <f>+C254+C309+C324+C243</f>
        <v>3926074.8100000005</v>
      </c>
      <c r="D242" s="233">
        <f>+D254+D309+D324+D243</f>
        <v>3926074.8100000005</v>
      </c>
      <c r="E242" s="187">
        <f>+E254+E309+E324+E243</f>
        <v>0</v>
      </c>
      <c r="F242" s="187">
        <f>+F254+F309+F324+F243</f>
        <v>0</v>
      </c>
      <c r="G242" s="187">
        <f>+G254+G309+G324+G243</f>
        <v>0</v>
      </c>
    </row>
    <row r="243" spans="1:8" x14ac:dyDescent="0.2">
      <c r="A243" s="43">
        <v>2111</v>
      </c>
      <c r="B243" s="41" t="s">
        <v>203</v>
      </c>
      <c r="C243" s="233">
        <f>SUM(C244:C253)</f>
        <v>328529.78000000003</v>
      </c>
      <c r="D243" s="233">
        <f>SUM(D244:D253)</f>
        <v>328529.78000000003</v>
      </c>
      <c r="E243" s="187">
        <f t="shared" ref="E243:G243" si="7">SUM(E244:E253)</f>
        <v>0</v>
      </c>
      <c r="F243" s="187">
        <f t="shared" si="7"/>
        <v>0</v>
      </c>
      <c r="G243" s="187">
        <f t="shared" si="7"/>
        <v>0</v>
      </c>
    </row>
    <row r="244" spans="1:8" x14ac:dyDescent="0.2">
      <c r="A244" s="186" t="s">
        <v>939</v>
      </c>
      <c r="B244" s="41" t="s">
        <v>940</v>
      </c>
      <c r="C244" s="316">
        <v>135440.13</v>
      </c>
      <c r="D244" s="316">
        <v>135440.13</v>
      </c>
      <c r="E244" s="44"/>
      <c r="F244" s="44"/>
      <c r="G244" s="44"/>
      <c r="H244" s="193" t="s">
        <v>941</v>
      </c>
    </row>
    <row r="245" spans="1:8" x14ac:dyDescent="0.2">
      <c r="A245" s="186" t="s">
        <v>942</v>
      </c>
      <c r="B245" s="41" t="s">
        <v>851</v>
      </c>
      <c r="C245" s="316">
        <v>177063.85</v>
      </c>
      <c r="D245" s="316">
        <v>177063.85</v>
      </c>
      <c r="E245" s="44"/>
      <c r="F245" s="44"/>
      <c r="G245" s="44"/>
      <c r="H245" s="193" t="s">
        <v>941</v>
      </c>
    </row>
    <row r="246" spans="1:8" x14ac:dyDescent="0.2">
      <c r="A246" s="186" t="s">
        <v>943</v>
      </c>
      <c r="B246" s="41" t="s">
        <v>944</v>
      </c>
      <c r="C246" s="316">
        <v>1474.4</v>
      </c>
      <c r="D246" s="316">
        <v>1474.4</v>
      </c>
      <c r="E246" s="44"/>
      <c r="F246" s="44"/>
      <c r="G246" s="44"/>
      <c r="H246" s="193" t="s">
        <v>941</v>
      </c>
    </row>
    <row r="247" spans="1:8" x14ac:dyDescent="0.2">
      <c r="A247" s="186" t="s">
        <v>945</v>
      </c>
      <c r="B247" s="41" t="s">
        <v>946</v>
      </c>
      <c r="C247" s="316">
        <v>1474.4</v>
      </c>
      <c r="D247" s="316">
        <v>1474.4</v>
      </c>
      <c r="E247" s="44"/>
      <c r="F247" s="44"/>
      <c r="G247" s="44"/>
      <c r="H247" s="193" t="s">
        <v>941</v>
      </c>
    </row>
    <row r="248" spans="1:8" x14ac:dyDescent="0.2">
      <c r="A248" s="186" t="s">
        <v>947</v>
      </c>
      <c r="B248" s="41" t="s">
        <v>948</v>
      </c>
      <c r="C248" s="316">
        <v>2380.4</v>
      </c>
      <c r="D248" s="316">
        <v>2380.4</v>
      </c>
      <c r="E248" s="44"/>
      <c r="F248" s="44"/>
      <c r="G248" s="44"/>
      <c r="H248" s="193" t="s">
        <v>941</v>
      </c>
    </row>
    <row r="249" spans="1:8" x14ac:dyDescent="0.2">
      <c r="A249" s="186" t="s">
        <v>949</v>
      </c>
      <c r="B249" s="41" t="s">
        <v>950</v>
      </c>
      <c r="C249" s="316">
        <v>2380.4</v>
      </c>
      <c r="D249" s="316">
        <v>2380.4</v>
      </c>
      <c r="E249" s="44"/>
      <c r="F249" s="44"/>
      <c r="G249" s="44"/>
      <c r="H249" s="193" t="s">
        <v>941</v>
      </c>
    </row>
    <row r="250" spans="1:8" x14ac:dyDescent="0.2">
      <c r="A250" s="186" t="s">
        <v>951</v>
      </c>
      <c r="B250" s="41" t="s">
        <v>952</v>
      </c>
      <c r="C250" s="316">
        <v>3039.1</v>
      </c>
      <c r="D250" s="316">
        <v>3039.1</v>
      </c>
      <c r="E250" s="44"/>
      <c r="F250" s="44"/>
      <c r="G250" s="44"/>
      <c r="H250" s="193" t="s">
        <v>941</v>
      </c>
    </row>
    <row r="251" spans="1:8" x14ac:dyDescent="0.2">
      <c r="A251" s="186" t="s">
        <v>953</v>
      </c>
      <c r="B251" s="41" t="s">
        <v>954</v>
      </c>
      <c r="C251" s="316">
        <v>1758.6</v>
      </c>
      <c r="D251" s="316">
        <v>1758.6</v>
      </c>
      <c r="E251" s="44"/>
      <c r="F251" s="44"/>
      <c r="G251" s="44"/>
      <c r="H251" s="193" t="s">
        <v>941</v>
      </c>
    </row>
    <row r="252" spans="1:8" x14ac:dyDescent="0.2">
      <c r="A252" s="186" t="s">
        <v>955</v>
      </c>
      <c r="B252" s="41" t="s">
        <v>956</v>
      </c>
      <c r="C252" s="316">
        <v>2013.3</v>
      </c>
      <c r="D252" s="316">
        <v>2013.3</v>
      </c>
      <c r="E252" s="44"/>
      <c r="F252" s="44"/>
      <c r="G252" s="44"/>
      <c r="H252" s="193" t="s">
        <v>941</v>
      </c>
    </row>
    <row r="253" spans="1:8" x14ac:dyDescent="0.2">
      <c r="A253" s="186" t="s">
        <v>957</v>
      </c>
      <c r="B253" s="41" t="s">
        <v>958</v>
      </c>
      <c r="C253" s="316">
        <v>1505.2</v>
      </c>
      <c r="D253" s="316">
        <v>1505.2</v>
      </c>
      <c r="E253" s="44"/>
      <c r="F253" s="44"/>
      <c r="G253" s="44"/>
      <c r="H253" s="193" t="s">
        <v>941</v>
      </c>
    </row>
    <row r="254" spans="1:8" x14ac:dyDescent="0.2">
      <c r="A254" s="43">
        <v>2112</v>
      </c>
      <c r="B254" s="41" t="s">
        <v>204</v>
      </c>
      <c r="C254" s="233">
        <f>SUM(C255:C304)</f>
        <v>853831.24</v>
      </c>
      <c r="D254" s="233">
        <f>SUM(D255:D304)</f>
        <v>853831.24</v>
      </c>
      <c r="E254" s="187">
        <v>0</v>
      </c>
      <c r="F254" s="187">
        <v>0</v>
      </c>
      <c r="G254" s="187">
        <v>0</v>
      </c>
    </row>
    <row r="255" spans="1:8" x14ac:dyDescent="0.2">
      <c r="A255" s="186" t="s">
        <v>959</v>
      </c>
      <c r="B255" s="41" t="s">
        <v>960</v>
      </c>
      <c r="C255" s="316">
        <v>125626.75</v>
      </c>
      <c r="D255" s="316">
        <v>125626.75</v>
      </c>
      <c r="E255" s="44"/>
      <c r="F255" s="44"/>
      <c r="G255" s="44"/>
      <c r="H255" s="193" t="s">
        <v>941</v>
      </c>
    </row>
    <row r="256" spans="1:8" x14ac:dyDescent="0.2">
      <c r="A256" s="186" t="s">
        <v>961</v>
      </c>
      <c r="B256" s="41" t="s">
        <v>962</v>
      </c>
      <c r="C256" s="316">
        <v>35655.07</v>
      </c>
      <c r="D256" s="316">
        <v>35655.07</v>
      </c>
      <c r="E256" s="44"/>
      <c r="F256" s="44"/>
      <c r="G256" s="44"/>
      <c r="H256" s="193" t="s">
        <v>941</v>
      </c>
    </row>
    <row r="257" spans="1:8" x14ac:dyDescent="0.2">
      <c r="A257" s="186" t="s">
        <v>963</v>
      </c>
      <c r="B257" s="41" t="s">
        <v>964</v>
      </c>
      <c r="C257" s="316">
        <v>60000</v>
      </c>
      <c r="D257" s="316">
        <v>60000</v>
      </c>
      <c r="E257" s="44"/>
      <c r="F257" s="44"/>
      <c r="G257" s="44"/>
      <c r="H257" s="193" t="s">
        <v>941</v>
      </c>
    </row>
    <row r="258" spans="1:8" x14ac:dyDescent="0.2">
      <c r="A258" s="186" t="s">
        <v>965</v>
      </c>
      <c r="B258" s="41" t="s">
        <v>966</v>
      </c>
      <c r="C258" s="316">
        <v>90927.62</v>
      </c>
      <c r="D258" s="316">
        <v>90927.62</v>
      </c>
      <c r="E258" s="44"/>
      <c r="F258" s="44"/>
      <c r="G258" s="44"/>
      <c r="H258" s="193" t="s">
        <v>941</v>
      </c>
    </row>
    <row r="259" spans="1:8" x14ac:dyDescent="0.2">
      <c r="A259" s="186" t="s">
        <v>967</v>
      </c>
      <c r="B259" s="41" t="s">
        <v>845</v>
      </c>
      <c r="C259" s="316">
        <v>582.92999999999995</v>
      </c>
      <c r="D259" s="316">
        <v>582.92999999999995</v>
      </c>
      <c r="E259" s="44"/>
      <c r="F259" s="44"/>
      <c r="G259" s="44"/>
      <c r="H259" s="193" t="s">
        <v>941</v>
      </c>
    </row>
    <row r="260" spans="1:8" x14ac:dyDescent="0.2">
      <c r="A260" s="186" t="s">
        <v>968</v>
      </c>
      <c r="B260" s="41" t="s">
        <v>969</v>
      </c>
      <c r="C260" s="316">
        <v>7134</v>
      </c>
      <c r="D260" s="316">
        <v>7134</v>
      </c>
      <c r="E260" s="44"/>
      <c r="F260" s="44"/>
      <c r="G260" s="44"/>
      <c r="H260" s="193" t="s">
        <v>941</v>
      </c>
    </row>
    <row r="261" spans="1:8" x14ac:dyDescent="0.2">
      <c r="A261" s="186" t="s">
        <v>970</v>
      </c>
      <c r="B261" s="41" t="s">
        <v>971</v>
      </c>
      <c r="C261" s="316">
        <v>60</v>
      </c>
      <c r="D261" s="316">
        <v>60</v>
      </c>
      <c r="E261" s="44"/>
      <c r="F261" s="44"/>
      <c r="G261" s="44"/>
      <c r="H261" s="193" t="s">
        <v>941</v>
      </c>
    </row>
    <row r="262" spans="1:8" x14ac:dyDescent="0.2">
      <c r="A262" s="186" t="s">
        <v>972</v>
      </c>
      <c r="B262" s="41" t="s">
        <v>973</v>
      </c>
      <c r="C262" s="316">
        <v>8280</v>
      </c>
      <c r="D262" s="316">
        <v>8280</v>
      </c>
      <c r="E262" s="44"/>
      <c r="F262" s="44"/>
      <c r="G262" s="44"/>
      <c r="H262" s="193" t="s">
        <v>941</v>
      </c>
    </row>
    <row r="263" spans="1:8" x14ac:dyDescent="0.2">
      <c r="A263" s="186" t="s">
        <v>974</v>
      </c>
      <c r="B263" s="41" t="s">
        <v>975</v>
      </c>
      <c r="C263" s="316">
        <v>95154.8</v>
      </c>
      <c r="D263" s="316">
        <v>95154.8</v>
      </c>
      <c r="E263" s="44"/>
      <c r="F263" s="44"/>
      <c r="G263" s="44"/>
      <c r="H263" s="193" t="s">
        <v>941</v>
      </c>
    </row>
    <row r="264" spans="1:8" x14ac:dyDescent="0.2">
      <c r="A264" s="186" t="s">
        <v>976</v>
      </c>
      <c r="B264" s="41" t="s">
        <v>977</v>
      </c>
      <c r="C264" s="316">
        <v>14500</v>
      </c>
      <c r="D264" s="316">
        <v>14500</v>
      </c>
      <c r="E264" s="44"/>
      <c r="F264" s="44"/>
      <c r="G264" s="44"/>
      <c r="H264" s="193" t="s">
        <v>941</v>
      </c>
    </row>
    <row r="265" spans="1:8" x14ac:dyDescent="0.2">
      <c r="A265" s="186" t="s">
        <v>978</v>
      </c>
      <c r="B265" s="41" t="s">
        <v>674</v>
      </c>
      <c r="C265" s="316">
        <v>3900</v>
      </c>
      <c r="D265" s="316">
        <v>3900</v>
      </c>
      <c r="E265" s="44"/>
      <c r="F265" s="44"/>
      <c r="G265" s="44"/>
      <c r="H265" s="193" t="s">
        <v>941</v>
      </c>
    </row>
    <row r="266" spans="1:8" x14ac:dyDescent="0.2">
      <c r="A266" s="186" t="s">
        <v>979</v>
      </c>
      <c r="B266" s="41" t="s">
        <v>980</v>
      </c>
      <c r="C266" s="316">
        <v>21750</v>
      </c>
      <c r="D266" s="316">
        <v>21750</v>
      </c>
      <c r="E266" s="44"/>
      <c r="F266" s="44"/>
      <c r="G266" s="44"/>
      <c r="H266" s="193" t="s">
        <v>941</v>
      </c>
    </row>
    <row r="267" spans="1:8" x14ac:dyDescent="0.2">
      <c r="A267" s="186" t="s">
        <v>981</v>
      </c>
      <c r="B267" s="41" t="s">
        <v>982</v>
      </c>
      <c r="C267" s="316">
        <v>7077.16</v>
      </c>
      <c r="D267" s="316">
        <v>7077.16</v>
      </c>
      <c r="E267" s="44"/>
      <c r="F267" s="44"/>
      <c r="G267" s="44"/>
      <c r="H267" s="193" t="s">
        <v>941</v>
      </c>
    </row>
    <row r="268" spans="1:8" x14ac:dyDescent="0.2">
      <c r="A268" s="186" t="s">
        <v>983</v>
      </c>
      <c r="B268" s="41" t="s">
        <v>984</v>
      </c>
      <c r="C268" s="316">
        <v>10208</v>
      </c>
      <c r="D268" s="316">
        <v>10208</v>
      </c>
      <c r="E268" s="44"/>
      <c r="F268" s="44"/>
      <c r="G268" s="44"/>
      <c r="H268" s="193" t="s">
        <v>941</v>
      </c>
    </row>
    <row r="269" spans="1:8" x14ac:dyDescent="0.2">
      <c r="A269" s="186" t="s">
        <v>985</v>
      </c>
      <c r="B269" s="41" t="s">
        <v>986</v>
      </c>
      <c r="C269" s="316">
        <v>14959.57</v>
      </c>
      <c r="D269" s="316">
        <v>14959.57</v>
      </c>
      <c r="E269" s="44"/>
      <c r="F269" s="44"/>
      <c r="G269" s="44"/>
      <c r="H269" s="193" t="s">
        <v>941</v>
      </c>
    </row>
    <row r="270" spans="1:8" x14ac:dyDescent="0.2">
      <c r="A270" s="186" t="s">
        <v>987</v>
      </c>
      <c r="B270" s="41" t="s">
        <v>988</v>
      </c>
      <c r="C270" s="316">
        <v>155.97</v>
      </c>
      <c r="D270" s="316">
        <v>155.97</v>
      </c>
      <c r="E270" s="44"/>
      <c r="F270" s="44"/>
      <c r="G270" s="44"/>
      <c r="H270" s="193" t="s">
        <v>941</v>
      </c>
    </row>
    <row r="271" spans="1:8" x14ac:dyDescent="0.2">
      <c r="A271" s="186" t="s">
        <v>989</v>
      </c>
      <c r="B271" s="41" t="s">
        <v>990</v>
      </c>
      <c r="C271" s="316">
        <v>37676.800000000003</v>
      </c>
      <c r="D271" s="316">
        <v>37676.800000000003</v>
      </c>
      <c r="E271" s="44"/>
      <c r="F271" s="44"/>
      <c r="G271" s="44"/>
      <c r="H271" s="193" t="s">
        <v>941</v>
      </c>
    </row>
    <row r="272" spans="1:8" x14ac:dyDescent="0.2">
      <c r="A272" s="186" t="s">
        <v>991</v>
      </c>
      <c r="B272" s="41" t="s">
        <v>895</v>
      </c>
      <c r="C272" s="316">
        <v>9674.4</v>
      </c>
      <c r="D272" s="316">
        <v>9674.4</v>
      </c>
      <c r="E272" s="44"/>
      <c r="F272" s="44"/>
      <c r="G272" s="44"/>
      <c r="H272" s="193" t="s">
        <v>941</v>
      </c>
    </row>
    <row r="273" spans="1:8" x14ac:dyDescent="0.2">
      <c r="A273" s="186" t="s">
        <v>992</v>
      </c>
      <c r="B273" s="41" t="s">
        <v>795</v>
      </c>
      <c r="C273" s="316">
        <v>279.57</v>
      </c>
      <c r="D273" s="316">
        <v>279.57</v>
      </c>
      <c r="E273" s="44"/>
      <c r="F273" s="44"/>
      <c r="G273" s="44"/>
      <c r="H273" s="193" t="s">
        <v>941</v>
      </c>
    </row>
    <row r="274" spans="1:8" x14ac:dyDescent="0.2">
      <c r="A274" s="186" t="s">
        <v>993</v>
      </c>
      <c r="B274" s="41" t="s">
        <v>994</v>
      </c>
      <c r="C274" s="316">
        <v>16240</v>
      </c>
      <c r="D274" s="316">
        <v>16240</v>
      </c>
      <c r="E274" s="44"/>
      <c r="F274" s="44"/>
      <c r="G274" s="44"/>
      <c r="H274" s="193" t="s">
        <v>941</v>
      </c>
    </row>
    <row r="275" spans="1:8" x14ac:dyDescent="0.2">
      <c r="A275" s="186" t="s">
        <v>995</v>
      </c>
      <c r="B275" s="41" t="s">
        <v>996</v>
      </c>
      <c r="C275" s="316">
        <v>437.5</v>
      </c>
      <c r="D275" s="316">
        <v>437.5</v>
      </c>
      <c r="E275" s="44"/>
      <c r="F275" s="44"/>
      <c r="G275" s="44"/>
      <c r="H275" s="193" t="s">
        <v>941</v>
      </c>
    </row>
    <row r="276" spans="1:8" x14ac:dyDescent="0.2">
      <c r="A276" s="186" t="s">
        <v>997</v>
      </c>
      <c r="B276" s="41" t="s">
        <v>998</v>
      </c>
      <c r="C276" s="316">
        <v>696</v>
      </c>
      <c r="D276" s="316">
        <v>696</v>
      </c>
      <c r="E276" s="44"/>
      <c r="F276" s="44"/>
      <c r="G276" s="44"/>
      <c r="H276" s="193" t="s">
        <v>941</v>
      </c>
    </row>
    <row r="277" spans="1:8" x14ac:dyDescent="0.2">
      <c r="A277" s="186" t="s">
        <v>999</v>
      </c>
      <c r="B277" s="41" t="s">
        <v>1000</v>
      </c>
      <c r="C277" s="316">
        <v>174021.63</v>
      </c>
      <c r="D277" s="316">
        <v>174021.63</v>
      </c>
      <c r="E277" s="44"/>
      <c r="F277" s="44"/>
      <c r="G277" s="44"/>
      <c r="H277" s="193" t="s">
        <v>941</v>
      </c>
    </row>
    <row r="278" spans="1:8" x14ac:dyDescent="0.2">
      <c r="A278" s="186" t="s">
        <v>1001</v>
      </c>
      <c r="B278" s="41" t="s">
        <v>1002</v>
      </c>
      <c r="C278" s="316">
        <v>400</v>
      </c>
      <c r="D278" s="316">
        <v>400</v>
      </c>
      <c r="E278" s="44"/>
      <c r="F278" s="44"/>
      <c r="G278" s="44"/>
      <c r="H278" s="193" t="s">
        <v>941</v>
      </c>
    </row>
    <row r="279" spans="1:8" x14ac:dyDescent="0.2">
      <c r="A279" s="186" t="s">
        <v>1003</v>
      </c>
      <c r="B279" s="41" t="s">
        <v>1004</v>
      </c>
      <c r="C279" s="316">
        <v>8033</v>
      </c>
      <c r="D279" s="316">
        <v>8033</v>
      </c>
      <c r="E279" s="44"/>
      <c r="F279" s="44"/>
      <c r="G279" s="44"/>
      <c r="H279" s="193" t="s">
        <v>941</v>
      </c>
    </row>
    <row r="280" spans="1:8" x14ac:dyDescent="0.2">
      <c r="A280" s="186" t="s">
        <v>1005</v>
      </c>
      <c r="B280" s="41" t="s">
        <v>1006</v>
      </c>
      <c r="C280" s="316">
        <v>160</v>
      </c>
      <c r="D280" s="316">
        <v>160</v>
      </c>
      <c r="E280" s="44"/>
      <c r="F280" s="44"/>
      <c r="G280" s="44"/>
      <c r="H280" s="193" t="s">
        <v>941</v>
      </c>
    </row>
    <row r="281" spans="1:8" x14ac:dyDescent="0.2">
      <c r="A281" s="186" t="s">
        <v>1007</v>
      </c>
      <c r="B281" s="41" t="s">
        <v>1008</v>
      </c>
      <c r="C281" s="316">
        <v>2813.56</v>
      </c>
      <c r="D281" s="316">
        <v>2813.56</v>
      </c>
      <c r="E281" s="44"/>
      <c r="F281" s="44"/>
      <c r="G281" s="44"/>
      <c r="H281" s="193" t="s">
        <v>941</v>
      </c>
    </row>
    <row r="282" spans="1:8" x14ac:dyDescent="0.2">
      <c r="A282" s="186" t="s">
        <v>1009</v>
      </c>
      <c r="B282" s="41" t="s">
        <v>1010</v>
      </c>
      <c r="C282" s="316">
        <v>4791.24</v>
      </c>
      <c r="D282" s="316">
        <v>4791.24</v>
      </c>
      <c r="E282" s="44"/>
      <c r="F282" s="44"/>
      <c r="G282" s="44"/>
      <c r="H282" s="193" t="s">
        <v>941</v>
      </c>
    </row>
    <row r="283" spans="1:8" x14ac:dyDescent="0.2">
      <c r="A283" s="186" t="s">
        <v>1011</v>
      </c>
      <c r="B283" s="41" t="s">
        <v>1012</v>
      </c>
      <c r="C283" s="316">
        <v>745.45</v>
      </c>
      <c r="D283" s="316">
        <v>745.45</v>
      </c>
      <c r="E283" s="44"/>
      <c r="F283" s="44"/>
      <c r="G283" s="44"/>
      <c r="H283" s="193" t="s">
        <v>941</v>
      </c>
    </row>
    <row r="284" spans="1:8" x14ac:dyDescent="0.2">
      <c r="A284" s="186" t="s">
        <v>1013</v>
      </c>
      <c r="B284" s="41" t="s">
        <v>883</v>
      </c>
      <c r="C284" s="316">
        <v>4793.25</v>
      </c>
      <c r="D284" s="316">
        <v>4793.25</v>
      </c>
      <c r="E284" s="44"/>
      <c r="F284" s="44"/>
      <c r="G284" s="44"/>
      <c r="H284" s="193" t="s">
        <v>941</v>
      </c>
    </row>
    <row r="285" spans="1:8" x14ac:dyDescent="0.2">
      <c r="A285" s="186" t="s">
        <v>1014</v>
      </c>
      <c r="B285" s="41" t="s">
        <v>1015</v>
      </c>
      <c r="C285" s="316">
        <v>50</v>
      </c>
      <c r="D285" s="316">
        <v>50</v>
      </c>
      <c r="E285" s="44"/>
      <c r="F285" s="44"/>
      <c r="G285" s="44"/>
      <c r="H285" s="193" t="s">
        <v>941</v>
      </c>
    </row>
    <row r="286" spans="1:8" x14ac:dyDescent="0.2">
      <c r="A286" s="186" t="s">
        <v>1016</v>
      </c>
      <c r="B286" s="41" t="s">
        <v>1017</v>
      </c>
      <c r="C286" s="316">
        <v>2714.4</v>
      </c>
      <c r="D286" s="316">
        <v>2714.4</v>
      </c>
      <c r="E286" s="44"/>
      <c r="F286" s="44"/>
      <c r="G286" s="44"/>
      <c r="H286" s="193" t="s">
        <v>941</v>
      </c>
    </row>
    <row r="287" spans="1:8" x14ac:dyDescent="0.2">
      <c r="A287" s="186" t="s">
        <v>1018</v>
      </c>
      <c r="B287" s="41" t="s">
        <v>1019</v>
      </c>
      <c r="C287" s="316">
        <v>2320</v>
      </c>
      <c r="D287" s="316">
        <v>2320</v>
      </c>
      <c r="E287" s="44"/>
      <c r="F287" s="44"/>
      <c r="G287" s="44"/>
      <c r="H287" s="193" t="s">
        <v>941</v>
      </c>
    </row>
    <row r="288" spans="1:8" x14ac:dyDescent="0.2">
      <c r="A288" s="186" t="s">
        <v>1020</v>
      </c>
      <c r="B288" s="41" t="s">
        <v>1021</v>
      </c>
      <c r="C288" s="316">
        <v>400</v>
      </c>
      <c r="D288" s="316">
        <v>400</v>
      </c>
      <c r="E288" s="44"/>
      <c r="F288" s="44"/>
      <c r="G288" s="44"/>
      <c r="H288" s="193" t="s">
        <v>941</v>
      </c>
    </row>
    <row r="289" spans="1:8" x14ac:dyDescent="0.2">
      <c r="A289" s="186" t="s">
        <v>1022</v>
      </c>
      <c r="B289" s="41" t="s">
        <v>1023</v>
      </c>
      <c r="C289" s="316">
        <v>14790</v>
      </c>
      <c r="D289" s="316">
        <v>14790</v>
      </c>
      <c r="E289" s="44"/>
      <c r="F289" s="44"/>
      <c r="G289" s="44"/>
      <c r="H289" s="193" t="s">
        <v>941</v>
      </c>
    </row>
    <row r="290" spans="1:8" x14ac:dyDescent="0.2">
      <c r="A290" s="186" t="s">
        <v>1024</v>
      </c>
      <c r="B290" s="41" t="s">
        <v>1025</v>
      </c>
      <c r="C290" s="316">
        <v>200</v>
      </c>
      <c r="D290" s="316">
        <v>200</v>
      </c>
      <c r="E290" s="44"/>
      <c r="F290" s="44"/>
      <c r="G290" s="44"/>
      <c r="H290" s="193" t="s">
        <v>941</v>
      </c>
    </row>
    <row r="291" spans="1:8" x14ac:dyDescent="0.2">
      <c r="A291" s="186" t="s">
        <v>1026</v>
      </c>
      <c r="B291" s="41" t="s">
        <v>1027</v>
      </c>
      <c r="C291" s="316">
        <v>727</v>
      </c>
      <c r="D291" s="316">
        <v>727</v>
      </c>
      <c r="E291" s="44"/>
      <c r="F291" s="44"/>
      <c r="G291" s="44"/>
      <c r="H291" s="193" t="s">
        <v>941</v>
      </c>
    </row>
    <row r="292" spans="1:8" x14ac:dyDescent="0.2">
      <c r="A292" s="186" t="s">
        <v>1028</v>
      </c>
      <c r="B292" s="41" t="s">
        <v>1029</v>
      </c>
      <c r="C292" s="316">
        <v>600</v>
      </c>
      <c r="D292" s="316">
        <v>600</v>
      </c>
      <c r="E292" s="44"/>
      <c r="F292" s="44"/>
      <c r="G292" s="44"/>
      <c r="H292" s="193" t="s">
        <v>941</v>
      </c>
    </row>
    <row r="293" spans="1:8" x14ac:dyDescent="0.2">
      <c r="A293" s="186" t="s">
        <v>1030</v>
      </c>
      <c r="B293" s="41" t="s">
        <v>1031</v>
      </c>
      <c r="C293" s="316">
        <v>1346.76</v>
      </c>
      <c r="D293" s="316">
        <v>1346.76</v>
      </c>
      <c r="E293" s="44"/>
      <c r="F293" s="44"/>
      <c r="G293" s="44"/>
      <c r="H293" s="193" t="s">
        <v>941</v>
      </c>
    </row>
    <row r="294" spans="1:8" x14ac:dyDescent="0.2">
      <c r="A294" s="186" t="s">
        <v>1032</v>
      </c>
      <c r="B294" s="41" t="s">
        <v>1033</v>
      </c>
      <c r="C294" s="316">
        <v>4251.3999999999996</v>
      </c>
      <c r="D294" s="316">
        <v>4251.3999999999996</v>
      </c>
      <c r="E294" s="44"/>
      <c r="F294" s="44"/>
      <c r="G294" s="44"/>
      <c r="H294" s="193" t="s">
        <v>941</v>
      </c>
    </row>
    <row r="295" spans="1:8" x14ac:dyDescent="0.2">
      <c r="A295" s="186" t="s">
        <v>1034</v>
      </c>
      <c r="B295" s="41" t="s">
        <v>1035</v>
      </c>
      <c r="C295" s="316">
        <v>2784</v>
      </c>
      <c r="D295" s="316">
        <v>2784</v>
      </c>
      <c r="E295" s="44"/>
      <c r="F295" s="44"/>
      <c r="G295" s="44"/>
      <c r="H295" s="193" t="s">
        <v>941</v>
      </c>
    </row>
    <row r="296" spans="1:8" x14ac:dyDescent="0.2">
      <c r="A296" s="186" t="s">
        <v>1036</v>
      </c>
      <c r="B296" s="41" t="s">
        <v>1037</v>
      </c>
      <c r="C296" s="316">
        <v>8274.1299999999992</v>
      </c>
      <c r="D296" s="316">
        <v>8274.1299999999992</v>
      </c>
      <c r="E296" s="44"/>
      <c r="F296" s="44"/>
      <c r="G296" s="44"/>
      <c r="H296" s="193" t="s">
        <v>941</v>
      </c>
    </row>
    <row r="297" spans="1:8" x14ac:dyDescent="0.2">
      <c r="A297" s="186" t="s">
        <v>1038</v>
      </c>
      <c r="B297" s="41" t="s">
        <v>1039</v>
      </c>
      <c r="C297" s="316">
        <v>30000</v>
      </c>
      <c r="D297" s="316">
        <v>30000</v>
      </c>
      <c r="E297" s="44"/>
      <c r="F297" s="44"/>
      <c r="G297" s="44"/>
      <c r="H297" s="193" t="s">
        <v>941</v>
      </c>
    </row>
    <row r="298" spans="1:8" x14ac:dyDescent="0.2">
      <c r="A298" s="186" t="s">
        <v>1040</v>
      </c>
      <c r="B298" s="41" t="s">
        <v>1041</v>
      </c>
      <c r="C298" s="316">
        <v>3253.2</v>
      </c>
      <c r="D298" s="316">
        <v>3253.2</v>
      </c>
      <c r="E298" s="44"/>
      <c r="F298" s="44"/>
      <c r="G298" s="44"/>
      <c r="H298" s="193" t="s">
        <v>941</v>
      </c>
    </row>
    <row r="299" spans="1:8" x14ac:dyDescent="0.2">
      <c r="A299" s="186" t="s">
        <v>1042</v>
      </c>
      <c r="B299" s="41" t="s">
        <v>1043</v>
      </c>
      <c r="C299" s="316">
        <v>8700</v>
      </c>
      <c r="D299" s="316">
        <v>8700</v>
      </c>
      <c r="E299" s="44"/>
      <c r="F299" s="44"/>
      <c r="G299" s="44"/>
      <c r="H299" s="193" t="s">
        <v>941</v>
      </c>
    </row>
    <row r="300" spans="1:8" x14ac:dyDescent="0.2">
      <c r="A300" s="186" t="s">
        <v>1044</v>
      </c>
      <c r="B300" s="41" t="s">
        <v>1045</v>
      </c>
      <c r="C300" s="316">
        <v>22</v>
      </c>
      <c r="D300" s="316">
        <v>22</v>
      </c>
      <c r="E300" s="44"/>
      <c r="F300" s="44"/>
      <c r="G300" s="44"/>
      <c r="H300" s="193" t="s">
        <v>941</v>
      </c>
    </row>
    <row r="301" spans="1:8" x14ac:dyDescent="0.2">
      <c r="A301" s="186" t="s">
        <v>1046</v>
      </c>
      <c r="B301" s="41" t="s">
        <v>1047</v>
      </c>
      <c r="C301" s="316">
        <v>1656</v>
      </c>
      <c r="D301" s="316">
        <v>1656</v>
      </c>
      <c r="E301" s="44"/>
      <c r="F301" s="44"/>
      <c r="G301" s="44"/>
      <c r="H301" s="193" t="s">
        <v>941</v>
      </c>
    </row>
    <row r="302" spans="1:8" x14ac:dyDescent="0.2">
      <c r="A302" s="186" t="s">
        <v>1048</v>
      </c>
      <c r="B302" s="41" t="s">
        <v>1049</v>
      </c>
      <c r="C302" s="316">
        <v>2088</v>
      </c>
      <c r="D302" s="316">
        <v>2088</v>
      </c>
      <c r="E302" s="44"/>
      <c r="F302" s="44"/>
      <c r="G302" s="44"/>
      <c r="H302" s="193" t="s">
        <v>941</v>
      </c>
    </row>
    <row r="303" spans="1:8" x14ac:dyDescent="0.2">
      <c r="A303" s="186" t="s">
        <v>1050</v>
      </c>
      <c r="B303" s="41" t="s">
        <v>1051</v>
      </c>
      <c r="C303" s="316">
        <v>5213.04</v>
      </c>
      <c r="D303" s="316">
        <v>5213.04</v>
      </c>
      <c r="E303" s="44"/>
      <c r="F303" s="44"/>
      <c r="G303" s="44"/>
      <c r="H303" s="193" t="s">
        <v>941</v>
      </c>
    </row>
    <row r="304" spans="1:8" x14ac:dyDescent="0.2">
      <c r="A304" s="186" t="s">
        <v>1052</v>
      </c>
      <c r="B304" s="41" t="s">
        <v>1053</v>
      </c>
      <c r="C304" s="316">
        <v>7707.04</v>
      </c>
      <c r="D304" s="316">
        <v>7707.04</v>
      </c>
      <c r="E304" s="44"/>
      <c r="F304" s="44"/>
      <c r="G304" s="44"/>
      <c r="H304" s="193" t="s">
        <v>941</v>
      </c>
    </row>
    <row r="305" spans="1:8" x14ac:dyDescent="0.2">
      <c r="A305" s="43">
        <v>2113</v>
      </c>
      <c r="B305" s="41" t="s">
        <v>205</v>
      </c>
      <c r="C305" s="316">
        <v>0</v>
      </c>
      <c r="D305" s="234">
        <v>0</v>
      </c>
      <c r="E305" s="44">
        <v>0</v>
      </c>
      <c r="F305" s="44">
        <v>0</v>
      </c>
      <c r="G305" s="44">
        <v>0</v>
      </c>
    </row>
    <row r="306" spans="1:8" x14ac:dyDescent="0.2">
      <c r="A306" s="43">
        <v>2114</v>
      </c>
      <c r="B306" s="41" t="s">
        <v>206</v>
      </c>
      <c r="C306" s="316">
        <v>0</v>
      </c>
      <c r="D306" s="234">
        <v>0</v>
      </c>
      <c r="E306" s="44">
        <v>0</v>
      </c>
      <c r="F306" s="44">
        <v>0</v>
      </c>
      <c r="G306" s="44">
        <v>0</v>
      </c>
    </row>
    <row r="307" spans="1:8" x14ac:dyDescent="0.2">
      <c r="A307" s="43">
        <v>2115</v>
      </c>
      <c r="B307" s="41" t="s">
        <v>207</v>
      </c>
      <c r="C307" s="316">
        <v>0</v>
      </c>
      <c r="D307" s="234">
        <v>0</v>
      </c>
      <c r="E307" s="44">
        <v>0</v>
      </c>
      <c r="F307" s="44">
        <v>0</v>
      </c>
      <c r="G307" s="44">
        <v>0</v>
      </c>
    </row>
    <row r="308" spans="1:8" x14ac:dyDescent="0.2">
      <c r="A308" s="43">
        <v>2116</v>
      </c>
      <c r="B308" s="41" t="s">
        <v>208</v>
      </c>
      <c r="C308" s="316">
        <v>0</v>
      </c>
      <c r="D308" s="234">
        <v>0</v>
      </c>
      <c r="E308" s="44">
        <v>0</v>
      </c>
      <c r="F308" s="44">
        <v>0</v>
      </c>
      <c r="G308" s="44">
        <v>0</v>
      </c>
    </row>
    <row r="309" spans="1:8" x14ac:dyDescent="0.2">
      <c r="A309" s="43">
        <v>2117</v>
      </c>
      <c r="B309" s="41" t="s">
        <v>209</v>
      </c>
      <c r="C309" s="302">
        <f>SUM(C310:C322)</f>
        <v>1603517.0300000003</v>
      </c>
      <c r="D309" s="302">
        <f t="shared" ref="D309:G309" si="8">SUM(D310:D322)</f>
        <v>1603517.0300000003</v>
      </c>
      <c r="E309" s="183">
        <f t="shared" si="8"/>
        <v>0</v>
      </c>
      <c r="F309" s="183">
        <f t="shared" si="8"/>
        <v>0</v>
      </c>
      <c r="G309" s="183">
        <f t="shared" si="8"/>
        <v>0</v>
      </c>
    </row>
    <row r="310" spans="1:8" ht="22.5" x14ac:dyDescent="0.2">
      <c r="A310" s="186" t="s">
        <v>1054</v>
      </c>
      <c r="B310" s="41" t="s">
        <v>1055</v>
      </c>
      <c r="C310" s="316">
        <v>49481.17</v>
      </c>
      <c r="D310" s="316">
        <v>49481.17</v>
      </c>
      <c r="E310" s="44"/>
      <c r="F310" s="44"/>
      <c r="G310" s="44"/>
      <c r="H310" s="193" t="s">
        <v>1056</v>
      </c>
    </row>
    <row r="311" spans="1:8" ht="22.5" x14ac:dyDescent="0.2">
      <c r="A311" s="186" t="s">
        <v>1057</v>
      </c>
      <c r="B311" s="41" t="s">
        <v>1058</v>
      </c>
      <c r="C311" s="316">
        <v>752975.59</v>
      </c>
      <c r="D311" s="316">
        <v>752975.59</v>
      </c>
      <c r="E311" s="44"/>
      <c r="F311" s="44"/>
      <c r="G311" s="44"/>
      <c r="H311" s="193" t="s">
        <v>1056</v>
      </c>
    </row>
    <row r="312" spans="1:8" ht="22.5" x14ac:dyDescent="0.2">
      <c r="A312" s="186" t="s">
        <v>1059</v>
      </c>
      <c r="B312" s="41" t="s">
        <v>1060</v>
      </c>
      <c r="C312" s="316">
        <v>-273713.45</v>
      </c>
      <c r="D312" s="316">
        <v>-273713.45</v>
      </c>
      <c r="E312" s="44"/>
      <c r="F312" s="44"/>
      <c r="G312" s="44"/>
      <c r="H312" s="193" t="s">
        <v>1056</v>
      </c>
    </row>
    <row r="313" spans="1:8" ht="22.5" x14ac:dyDescent="0.2">
      <c r="A313" s="186" t="s">
        <v>1061</v>
      </c>
      <c r="B313" s="41" t="s">
        <v>1062</v>
      </c>
      <c r="C313" s="316">
        <v>170529.01</v>
      </c>
      <c r="D313" s="316">
        <v>170529.01</v>
      </c>
      <c r="E313" s="44"/>
      <c r="F313" s="44"/>
      <c r="G313" s="44"/>
      <c r="H313" s="193" t="s">
        <v>1056</v>
      </c>
    </row>
    <row r="314" spans="1:8" ht="22.5" x14ac:dyDescent="0.2">
      <c r="A314" s="186" t="s">
        <v>1063</v>
      </c>
      <c r="B314" s="41" t="s">
        <v>1064</v>
      </c>
      <c r="C314" s="316">
        <v>0.02</v>
      </c>
      <c r="D314" s="316">
        <v>0.02</v>
      </c>
      <c r="E314" s="44"/>
      <c r="F314" s="44"/>
      <c r="G314" s="44"/>
      <c r="H314" s="193" t="s">
        <v>1056</v>
      </c>
    </row>
    <row r="315" spans="1:8" ht="22.5" x14ac:dyDescent="0.2">
      <c r="A315" s="186" t="s">
        <v>1065</v>
      </c>
      <c r="B315" s="41" t="s">
        <v>1066</v>
      </c>
      <c r="C315" s="316">
        <v>6842.89</v>
      </c>
      <c r="D315" s="316">
        <v>6842.89</v>
      </c>
      <c r="E315" s="44"/>
      <c r="F315" s="44"/>
      <c r="G315" s="44"/>
      <c r="H315" s="193" t="s">
        <v>1056</v>
      </c>
    </row>
    <row r="316" spans="1:8" ht="22.5" x14ac:dyDescent="0.2">
      <c r="A316" s="186" t="s">
        <v>1067</v>
      </c>
      <c r="B316" s="41" t="s">
        <v>1068</v>
      </c>
      <c r="C316" s="316">
        <v>0.61</v>
      </c>
      <c r="D316" s="316">
        <v>0.61</v>
      </c>
      <c r="E316" s="44"/>
      <c r="F316" s="44"/>
      <c r="G316" s="44"/>
      <c r="H316" s="193" t="s">
        <v>1056</v>
      </c>
    </row>
    <row r="317" spans="1:8" ht="22.5" x14ac:dyDescent="0.2">
      <c r="A317" s="186" t="s">
        <v>1069</v>
      </c>
      <c r="B317" s="41" t="s">
        <v>1070</v>
      </c>
      <c r="C317" s="316">
        <v>11048.93</v>
      </c>
      <c r="D317" s="316">
        <v>11048.93</v>
      </c>
      <c r="E317" s="44"/>
      <c r="F317" s="44"/>
      <c r="G317" s="44"/>
      <c r="H317" s="193" t="s">
        <v>1056</v>
      </c>
    </row>
    <row r="318" spans="1:8" ht="22.5" x14ac:dyDescent="0.2">
      <c r="A318" s="186" t="s">
        <v>1071</v>
      </c>
      <c r="B318" s="41" t="s">
        <v>1072</v>
      </c>
      <c r="C318" s="316">
        <v>316932.49</v>
      </c>
      <c r="D318" s="316">
        <v>316932.49</v>
      </c>
      <c r="E318" s="44"/>
      <c r="F318" s="44"/>
      <c r="G318" s="44"/>
      <c r="H318" s="193" t="s">
        <v>1073</v>
      </c>
    </row>
    <row r="319" spans="1:8" ht="22.5" x14ac:dyDescent="0.2">
      <c r="A319" s="186" t="s">
        <v>1074</v>
      </c>
      <c r="B319" s="41" t="s">
        <v>1075</v>
      </c>
      <c r="C319" s="316">
        <v>338505</v>
      </c>
      <c r="D319" s="316">
        <v>338505</v>
      </c>
      <c r="E319" s="44"/>
      <c r="F319" s="44"/>
      <c r="G319" s="44"/>
      <c r="H319" s="193" t="s">
        <v>1073</v>
      </c>
    </row>
    <row r="320" spans="1:8" ht="22.5" x14ac:dyDescent="0.2">
      <c r="A320" s="186" t="s">
        <v>1076</v>
      </c>
      <c r="B320" s="41" t="s">
        <v>1077</v>
      </c>
      <c r="C320" s="316">
        <v>269915.48</v>
      </c>
      <c r="D320" s="316">
        <v>269915.48</v>
      </c>
      <c r="E320" s="44"/>
      <c r="F320" s="44"/>
      <c r="G320" s="44"/>
      <c r="H320" s="193" t="s">
        <v>1073</v>
      </c>
    </row>
    <row r="321" spans="1:8" ht="67.5" x14ac:dyDescent="0.2">
      <c r="A321" s="186" t="s">
        <v>1078</v>
      </c>
      <c r="B321" s="41" t="s">
        <v>1079</v>
      </c>
      <c r="C321" s="316">
        <v>-50186.68</v>
      </c>
      <c r="D321" s="316">
        <v>-50186.68</v>
      </c>
      <c r="E321" s="44"/>
      <c r="F321" s="44"/>
      <c r="G321" s="44"/>
      <c r="H321" s="193" t="s">
        <v>1080</v>
      </c>
    </row>
    <row r="322" spans="1:8" ht="22.5" x14ac:dyDescent="0.2">
      <c r="A322" s="186" t="s">
        <v>1081</v>
      </c>
      <c r="B322" s="41" t="s">
        <v>1082</v>
      </c>
      <c r="C322" s="316">
        <v>11185.97</v>
      </c>
      <c r="D322" s="316">
        <v>11185.97</v>
      </c>
      <c r="E322" s="44"/>
      <c r="F322" s="44"/>
      <c r="G322" s="44"/>
      <c r="H322" s="118" t="s">
        <v>1083</v>
      </c>
    </row>
    <row r="323" spans="1:8" x14ac:dyDescent="0.2">
      <c r="A323" s="43">
        <v>2118</v>
      </c>
      <c r="B323" s="41" t="s">
        <v>210</v>
      </c>
      <c r="C323" s="316">
        <v>0</v>
      </c>
      <c r="D323" s="234">
        <v>0</v>
      </c>
      <c r="E323" s="44">
        <v>0</v>
      </c>
      <c r="F323" s="44">
        <v>0</v>
      </c>
      <c r="G323" s="44">
        <v>0</v>
      </c>
    </row>
    <row r="324" spans="1:8" x14ac:dyDescent="0.2">
      <c r="A324" s="43">
        <v>2119</v>
      </c>
      <c r="B324" s="41" t="s">
        <v>211</v>
      </c>
      <c r="C324" s="302">
        <f>SUM(C325:C391)</f>
        <v>1140196.7600000002</v>
      </c>
      <c r="D324" s="302">
        <f>SUM(D325:D391)</f>
        <v>1140196.7600000002</v>
      </c>
      <c r="E324" s="183">
        <f>SUM(E325:E391)</f>
        <v>0</v>
      </c>
      <c r="F324" s="183">
        <f>SUM(F325:F391)</f>
        <v>0</v>
      </c>
      <c r="G324" s="183">
        <f>SUM(G325:G391)</f>
        <v>0</v>
      </c>
    </row>
    <row r="325" spans="1:8" ht="22.5" x14ac:dyDescent="0.2">
      <c r="A325" s="186" t="s">
        <v>1084</v>
      </c>
      <c r="B325" s="41" t="s">
        <v>1085</v>
      </c>
      <c r="C325" s="316">
        <v>32282.94</v>
      </c>
      <c r="D325" s="316">
        <v>32282.94</v>
      </c>
      <c r="E325" s="44"/>
      <c r="F325" s="44"/>
      <c r="G325" s="44"/>
      <c r="H325" s="193" t="s">
        <v>1086</v>
      </c>
    </row>
    <row r="326" spans="1:8" x14ac:dyDescent="0.2">
      <c r="A326" s="186" t="s">
        <v>1087</v>
      </c>
      <c r="B326" s="41" t="s">
        <v>1088</v>
      </c>
      <c r="C326" s="316">
        <v>211.35</v>
      </c>
      <c r="D326" s="316">
        <v>211.35</v>
      </c>
      <c r="E326" s="44"/>
      <c r="F326" s="44"/>
      <c r="G326" s="44"/>
      <c r="H326" s="193" t="s">
        <v>941</v>
      </c>
    </row>
    <row r="327" spans="1:8" x14ac:dyDescent="0.2">
      <c r="A327" s="186" t="s">
        <v>1089</v>
      </c>
      <c r="B327" s="41" t="s">
        <v>1090</v>
      </c>
      <c r="C327" s="316">
        <v>60442.2</v>
      </c>
      <c r="D327" s="316">
        <v>60442.2</v>
      </c>
      <c r="E327" s="44"/>
      <c r="F327" s="44"/>
      <c r="G327" s="44"/>
      <c r="H327" s="193" t="s">
        <v>941</v>
      </c>
    </row>
    <row r="328" spans="1:8" x14ac:dyDescent="0.2">
      <c r="A328" s="186" t="s">
        <v>1091</v>
      </c>
      <c r="B328" s="41" t="s">
        <v>674</v>
      </c>
      <c r="C328" s="316">
        <v>333</v>
      </c>
      <c r="D328" s="316">
        <v>333</v>
      </c>
      <c r="E328" s="44"/>
      <c r="F328" s="44"/>
      <c r="G328" s="44"/>
      <c r="H328" s="193" t="s">
        <v>941</v>
      </c>
    </row>
    <row r="329" spans="1:8" x14ac:dyDescent="0.2">
      <c r="A329" s="186" t="s">
        <v>1092</v>
      </c>
      <c r="B329" s="41" t="s">
        <v>1093</v>
      </c>
      <c r="C329" s="316">
        <v>1058.27</v>
      </c>
      <c r="D329" s="316">
        <v>1058.27</v>
      </c>
      <c r="E329" s="44"/>
      <c r="F329" s="44"/>
      <c r="G329" s="44"/>
      <c r="H329" s="193" t="s">
        <v>941</v>
      </c>
    </row>
    <row r="330" spans="1:8" ht="33.75" x14ac:dyDescent="0.2">
      <c r="A330" s="186" t="s">
        <v>1094</v>
      </c>
      <c r="B330" s="41" t="s">
        <v>1095</v>
      </c>
      <c r="C330" s="316">
        <v>263.62</v>
      </c>
      <c r="D330" s="316">
        <v>263.62</v>
      </c>
      <c r="E330" s="44"/>
      <c r="F330" s="44"/>
      <c r="G330" s="44"/>
      <c r="H330" s="193" t="s">
        <v>1096</v>
      </c>
    </row>
    <row r="331" spans="1:8" x14ac:dyDescent="0.2">
      <c r="A331" s="186" t="s">
        <v>1097</v>
      </c>
      <c r="B331" s="41" t="s">
        <v>1098</v>
      </c>
      <c r="C331" s="316">
        <v>758</v>
      </c>
      <c r="D331" s="316">
        <v>758</v>
      </c>
      <c r="E331" s="44"/>
      <c r="F331" s="44"/>
      <c r="G331" s="44"/>
      <c r="H331" s="193" t="s">
        <v>941</v>
      </c>
    </row>
    <row r="332" spans="1:8" x14ac:dyDescent="0.2">
      <c r="A332" s="186" t="s">
        <v>1099</v>
      </c>
      <c r="B332" s="41" t="s">
        <v>1100</v>
      </c>
      <c r="C332" s="316">
        <v>4500</v>
      </c>
      <c r="D332" s="316">
        <v>4500</v>
      </c>
      <c r="E332" s="44"/>
      <c r="F332" s="44"/>
      <c r="G332" s="44"/>
      <c r="H332" s="193" t="s">
        <v>941</v>
      </c>
    </row>
    <row r="333" spans="1:8" x14ac:dyDescent="0.2">
      <c r="A333" s="186" t="s">
        <v>1101</v>
      </c>
      <c r="B333" s="41" t="s">
        <v>729</v>
      </c>
      <c r="C333" s="316">
        <v>1290</v>
      </c>
      <c r="D333" s="316">
        <v>1290</v>
      </c>
      <c r="E333" s="44"/>
      <c r="F333" s="44"/>
      <c r="G333" s="44"/>
      <c r="H333" s="193" t="s">
        <v>941</v>
      </c>
    </row>
    <row r="334" spans="1:8" x14ac:dyDescent="0.2">
      <c r="A334" s="186" t="s">
        <v>1102</v>
      </c>
      <c r="B334" s="41" t="s">
        <v>733</v>
      </c>
      <c r="C334" s="316">
        <v>636.19000000000005</v>
      </c>
      <c r="D334" s="316">
        <v>636.19000000000005</v>
      </c>
      <c r="E334" s="44"/>
      <c r="F334" s="44"/>
      <c r="G334" s="44"/>
      <c r="H334" s="193" t="s">
        <v>941</v>
      </c>
    </row>
    <row r="335" spans="1:8" x14ac:dyDescent="0.2">
      <c r="A335" s="186" t="s">
        <v>1103</v>
      </c>
      <c r="B335" s="41" t="s">
        <v>1104</v>
      </c>
      <c r="C335" s="316">
        <v>235.43</v>
      </c>
      <c r="D335" s="316">
        <v>235.43</v>
      </c>
      <c r="E335" s="44"/>
      <c r="F335" s="44"/>
      <c r="G335" s="44"/>
      <c r="H335" s="193" t="s">
        <v>941</v>
      </c>
    </row>
    <row r="336" spans="1:8" x14ac:dyDescent="0.2">
      <c r="A336" s="186" t="s">
        <v>1105</v>
      </c>
      <c r="B336" s="41" t="s">
        <v>1106</v>
      </c>
      <c r="C336" s="316">
        <v>250</v>
      </c>
      <c r="D336" s="316">
        <v>250</v>
      </c>
      <c r="E336" s="44"/>
      <c r="F336" s="44"/>
      <c r="G336" s="44"/>
      <c r="H336" s="193" t="s">
        <v>941</v>
      </c>
    </row>
    <row r="337" spans="1:8" x14ac:dyDescent="0.2">
      <c r="A337" s="186" t="s">
        <v>1107</v>
      </c>
      <c r="B337" s="41" t="s">
        <v>1108</v>
      </c>
      <c r="C337" s="316">
        <v>600</v>
      </c>
      <c r="D337" s="316">
        <v>600</v>
      </c>
      <c r="E337" s="44"/>
      <c r="F337" s="44"/>
      <c r="G337" s="44"/>
      <c r="H337" s="193" t="s">
        <v>941</v>
      </c>
    </row>
    <row r="338" spans="1:8" x14ac:dyDescent="0.2">
      <c r="A338" s="186" t="s">
        <v>1109</v>
      </c>
      <c r="B338" s="41" t="s">
        <v>1110</v>
      </c>
      <c r="C338" s="316">
        <v>1573</v>
      </c>
      <c r="D338" s="316">
        <v>1573</v>
      </c>
      <c r="E338" s="44"/>
      <c r="F338" s="44"/>
      <c r="G338" s="44"/>
      <c r="H338" s="193" t="s">
        <v>941</v>
      </c>
    </row>
    <row r="339" spans="1:8" x14ac:dyDescent="0.2">
      <c r="A339" s="186" t="s">
        <v>1111</v>
      </c>
      <c r="B339" s="41" t="s">
        <v>1112</v>
      </c>
      <c r="C339" s="316">
        <v>999.9</v>
      </c>
      <c r="D339" s="316">
        <v>999.9</v>
      </c>
      <c r="E339" s="44"/>
      <c r="F339" s="44"/>
      <c r="G339" s="44"/>
      <c r="H339" s="193" t="s">
        <v>941</v>
      </c>
    </row>
    <row r="340" spans="1:8" x14ac:dyDescent="0.2">
      <c r="A340" s="186" t="s">
        <v>1113</v>
      </c>
      <c r="B340" s="41" t="s">
        <v>705</v>
      </c>
      <c r="C340" s="316">
        <v>1644.2</v>
      </c>
      <c r="D340" s="316">
        <v>1644.2</v>
      </c>
      <c r="E340" s="44"/>
      <c r="F340" s="44"/>
      <c r="G340" s="44"/>
      <c r="H340" s="193" t="s">
        <v>941</v>
      </c>
    </row>
    <row r="341" spans="1:8" x14ac:dyDescent="0.2">
      <c r="A341" s="186" t="s">
        <v>1114</v>
      </c>
      <c r="B341" s="41" t="s">
        <v>1115</v>
      </c>
      <c r="C341" s="316">
        <v>326.39</v>
      </c>
      <c r="D341" s="316">
        <v>326.39</v>
      </c>
      <c r="E341" s="44"/>
      <c r="F341" s="44"/>
      <c r="G341" s="44"/>
      <c r="H341" s="193" t="s">
        <v>941</v>
      </c>
    </row>
    <row r="342" spans="1:8" x14ac:dyDescent="0.2">
      <c r="A342" s="186" t="s">
        <v>1116</v>
      </c>
      <c r="B342" s="41" t="s">
        <v>1117</v>
      </c>
      <c r="C342" s="316">
        <v>100</v>
      </c>
      <c r="D342" s="316">
        <v>100</v>
      </c>
      <c r="E342" s="44"/>
      <c r="F342" s="44"/>
      <c r="G342" s="44"/>
      <c r="H342" s="193" t="s">
        <v>941</v>
      </c>
    </row>
    <row r="343" spans="1:8" x14ac:dyDescent="0.2">
      <c r="A343" s="186" t="s">
        <v>1118</v>
      </c>
      <c r="B343" s="41" t="s">
        <v>1119</v>
      </c>
      <c r="C343" s="316">
        <v>956</v>
      </c>
      <c r="D343" s="316">
        <v>956</v>
      </c>
      <c r="E343" s="44"/>
      <c r="F343" s="44"/>
      <c r="G343" s="44"/>
      <c r="H343" s="193" t="s">
        <v>941</v>
      </c>
    </row>
    <row r="344" spans="1:8" x14ac:dyDescent="0.2">
      <c r="A344" s="186" t="s">
        <v>1120</v>
      </c>
      <c r="B344" s="41" t="s">
        <v>779</v>
      </c>
      <c r="C344" s="316">
        <v>263.48</v>
      </c>
      <c r="D344" s="316">
        <v>263.48</v>
      </c>
      <c r="E344" s="44"/>
      <c r="F344" s="44"/>
      <c r="G344" s="44"/>
      <c r="H344" s="193" t="s">
        <v>941</v>
      </c>
    </row>
    <row r="345" spans="1:8" x14ac:dyDescent="0.2">
      <c r="A345" s="186" t="s">
        <v>1121</v>
      </c>
      <c r="B345" s="41" t="s">
        <v>781</v>
      </c>
      <c r="C345" s="316">
        <v>347.82</v>
      </c>
      <c r="D345" s="316">
        <v>347.82</v>
      </c>
      <c r="E345" s="44"/>
      <c r="F345" s="44"/>
      <c r="G345" s="44"/>
      <c r="H345" s="193" t="s">
        <v>941</v>
      </c>
    </row>
    <row r="346" spans="1:8" x14ac:dyDescent="0.2">
      <c r="A346" s="186" t="s">
        <v>1122</v>
      </c>
      <c r="B346" s="41" t="s">
        <v>783</v>
      </c>
      <c r="C346" s="316">
        <v>501.46</v>
      </c>
      <c r="D346" s="316">
        <v>501.46</v>
      </c>
      <c r="E346" s="44"/>
      <c r="F346" s="44"/>
      <c r="G346" s="44"/>
      <c r="H346" s="193" t="s">
        <v>941</v>
      </c>
    </row>
    <row r="347" spans="1:8" x14ac:dyDescent="0.2">
      <c r="A347" s="186" t="s">
        <v>1123</v>
      </c>
      <c r="B347" s="41" t="s">
        <v>785</v>
      </c>
      <c r="C347" s="316">
        <v>132.26</v>
      </c>
      <c r="D347" s="316">
        <v>132.26</v>
      </c>
      <c r="E347" s="44"/>
      <c r="F347" s="44"/>
      <c r="G347" s="44"/>
      <c r="H347" s="193" t="s">
        <v>941</v>
      </c>
    </row>
    <row r="348" spans="1:8" x14ac:dyDescent="0.2">
      <c r="A348" s="186" t="s">
        <v>1124</v>
      </c>
      <c r="B348" s="41" t="s">
        <v>795</v>
      </c>
      <c r="C348" s="316">
        <v>1089.27</v>
      </c>
      <c r="D348" s="316">
        <v>1089.27</v>
      </c>
      <c r="E348" s="44"/>
      <c r="F348" s="44"/>
      <c r="G348" s="44"/>
      <c r="H348" s="193" t="s">
        <v>941</v>
      </c>
    </row>
    <row r="349" spans="1:8" x14ac:dyDescent="0.2">
      <c r="A349" s="186" t="s">
        <v>1125</v>
      </c>
      <c r="B349" s="41" t="s">
        <v>1126</v>
      </c>
      <c r="C349" s="316">
        <v>2341.0300000000002</v>
      </c>
      <c r="D349" s="316">
        <v>2341.0300000000002</v>
      </c>
      <c r="E349" s="44"/>
      <c r="F349" s="44"/>
      <c r="G349" s="44"/>
      <c r="H349" s="193" t="s">
        <v>941</v>
      </c>
    </row>
    <row r="350" spans="1:8" x14ac:dyDescent="0.2">
      <c r="A350" s="186" t="s">
        <v>1127</v>
      </c>
      <c r="B350" s="41" t="s">
        <v>1128</v>
      </c>
      <c r="C350" s="316">
        <v>125.95</v>
      </c>
      <c r="D350" s="316">
        <v>125.95</v>
      </c>
      <c r="E350" s="44"/>
      <c r="F350" s="44"/>
      <c r="G350" s="44"/>
      <c r="H350" s="193" t="s">
        <v>941</v>
      </c>
    </row>
    <row r="351" spans="1:8" x14ac:dyDescent="0.2">
      <c r="A351" s="186" t="s">
        <v>1129</v>
      </c>
      <c r="B351" s="41" t="s">
        <v>1130</v>
      </c>
      <c r="C351" s="316">
        <v>847.6</v>
      </c>
      <c r="D351" s="316">
        <v>847.6</v>
      </c>
      <c r="E351" s="44"/>
      <c r="F351" s="44"/>
      <c r="G351" s="44"/>
      <c r="H351" s="193" t="s">
        <v>941</v>
      </c>
    </row>
    <row r="352" spans="1:8" x14ac:dyDescent="0.2">
      <c r="A352" s="186" t="s">
        <v>1131</v>
      </c>
      <c r="B352" s="41" t="s">
        <v>1132</v>
      </c>
      <c r="C352" s="316">
        <v>200.52</v>
      </c>
      <c r="D352" s="316">
        <v>200.52</v>
      </c>
      <c r="E352" s="44"/>
      <c r="F352" s="44"/>
      <c r="G352" s="44"/>
      <c r="H352" s="193" t="s">
        <v>941</v>
      </c>
    </row>
    <row r="353" spans="1:8" x14ac:dyDescent="0.2">
      <c r="A353" s="186" t="s">
        <v>1133</v>
      </c>
      <c r="B353" s="41" t="s">
        <v>1134</v>
      </c>
      <c r="C353" s="316">
        <v>2716.21</v>
      </c>
      <c r="D353" s="316">
        <v>2716.21</v>
      </c>
      <c r="E353" s="44"/>
      <c r="F353" s="44"/>
      <c r="G353" s="44"/>
      <c r="H353" s="193" t="s">
        <v>941</v>
      </c>
    </row>
    <row r="354" spans="1:8" x14ac:dyDescent="0.2">
      <c r="A354" s="186" t="s">
        <v>1135</v>
      </c>
      <c r="B354" s="41" t="s">
        <v>1136</v>
      </c>
      <c r="C354" s="316">
        <v>2088.1799999999998</v>
      </c>
      <c r="D354" s="316">
        <v>2088.1799999999998</v>
      </c>
      <c r="E354" s="44"/>
      <c r="F354" s="44"/>
      <c r="G354" s="44"/>
      <c r="H354" s="193" t="s">
        <v>941</v>
      </c>
    </row>
    <row r="355" spans="1:8" x14ac:dyDescent="0.2">
      <c r="A355" s="186" t="s">
        <v>1137</v>
      </c>
      <c r="B355" s="41" t="s">
        <v>1138</v>
      </c>
      <c r="C355" s="316">
        <v>174.34</v>
      </c>
      <c r="D355" s="316">
        <v>174.34</v>
      </c>
      <c r="E355" s="44"/>
      <c r="F355" s="44"/>
      <c r="G355" s="44"/>
      <c r="H355" s="193" t="s">
        <v>941</v>
      </c>
    </row>
    <row r="356" spans="1:8" x14ac:dyDescent="0.2">
      <c r="A356" s="186" t="s">
        <v>1139</v>
      </c>
      <c r="B356" s="41" t="s">
        <v>1140</v>
      </c>
      <c r="C356" s="316">
        <v>109.66</v>
      </c>
      <c r="D356" s="316">
        <v>109.66</v>
      </c>
      <c r="E356" s="44"/>
      <c r="F356" s="44"/>
      <c r="G356" s="44"/>
      <c r="H356" s="193" t="s">
        <v>941</v>
      </c>
    </row>
    <row r="357" spans="1:8" x14ac:dyDescent="0.2">
      <c r="A357" s="186" t="s">
        <v>1141</v>
      </c>
      <c r="B357" s="41" t="s">
        <v>707</v>
      </c>
      <c r="C357" s="316">
        <v>1857.31</v>
      </c>
      <c r="D357" s="316">
        <v>1857.31</v>
      </c>
      <c r="E357" s="44"/>
      <c r="F357" s="44"/>
      <c r="G357" s="44"/>
      <c r="H357" s="193" t="s">
        <v>941</v>
      </c>
    </row>
    <row r="358" spans="1:8" x14ac:dyDescent="0.2">
      <c r="A358" s="186" t="s">
        <v>1142</v>
      </c>
      <c r="B358" s="41" t="s">
        <v>801</v>
      </c>
      <c r="C358" s="316">
        <v>2709.06</v>
      </c>
      <c r="D358" s="316">
        <v>2709.06</v>
      </c>
      <c r="E358" s="44"/>
      <c r="F358" s="44"/>
      <c r="G358" s="44"/>
      <c r="H358" s="193" t="s">
        <v>941</v>
      </c>
    </row>
    <row r="359" spans="1:8" x14ac:dyDescent="0.2">
      <c r="A359" s="186" t="s">
        <v>1143</v>
      </c>
      <c r="B359" s="41" t="s">
        <v>695</v>
      </c>
      <c r="C359" s="316">
        <v>371.4</v>
      </c>
      <c r="D359" s="316">
        <v>371.4</v>
      </c>
      <c r="E359" s="44"/>
      <c r="F359" s="44"/>
      <c r="G359" s="44"/>
      <c r="H359" s="193" t="s">
        <v>941</v>
      </c>
    </row>
    <row r="360" spans="1:8" x14ac:dyDescent="0.2">
      <c r="A360" s="186" t="s">
        <v>1144</v>
      </c>
      <c r="B360" s="41" t="s">
        <v>751</v>
      </c>
      <c r="C360" s="316">
        <v>14747.4</v>
      </c>
      <c r="D360" s="316">
        <v>14747.4</v>
      </c>
      <c r="E360" s="44"/>
      <c r="F360" s="44"/>
      <c r="G360" s="44"/>
      <c r="H360" s="193" t="s">
        <v>941</v>
      </c>
    </row>
    <row r="361" spans="1:8" x14ac:dyDescent="0.2">
      <c r="A361" s="186" t="s">
        <v>1145</v>
      </c>
      <c r="B361" s="41" t="s">
        <v>715</v>
      </c>
      <c r="C361" s="316">
        <v>299.76</v>
      </c>
      <c r="D361" s="316">
        <v>299.76</v>
      </c>
      <c r="E361" s="44"/>
      <c r="F361" s="44"/>
      <c r="G361" s="44"/>
      <c r="H361" s="193" t="s">
        <v>941</v>
      </c>
    </row>
    <row r="362" spans="1:8" x14ac:dyDescent="0.2">
      <c r="A362" s="186" t="s">
        <v>1146</v>
      </c>
      <c r="B362" s="41" t="s">
        <v>1147</v>
      </c>
      <c r="C362" s="316">
        <v>443</v>
      </c>
      <c r="D362" s="316">
        <v>443</v>
      </c>
      <c r="E362" s="44"/>
      <c r="F362" s="44"/>
      <c r="G362" s="44"/>
      <c r="H362" s="193" t="s">
        <v>941</v>
      </c>
    </row>
    <row r="363" spans="1:8" x14ac:dyDescent="0.2">
      <c r="A363" s="186" t="s">
        <v>1148</v>
      </c>
      <c r="B363" s="41" t="s">
        <v>1149</v>
      </c>
      <c r="C363" s="316">
        <v>1598.51</v>
      </c>
      <c r="D363" s="316">
        <v>1598.51</v>
      </c>
      <c r="E363" s="44"/>
      <c r="F363" s="44"/>
      <c r="G363" s="44"/>
      <c r="H363" s="193" t="s">
        <v>941</v>
      </c>
    </row>
    <row r="364" spans="1:8" x14ac:dyDescent="0.2">
      <c r="A364" s="186" t="s">
        <v>1150</v>
      </c>
      <c r="B364" s="41" t="s">
        <v>1151</v>
      </c>
      <c r="C364" s="316">
        <v>1000</v>
      </c>
      <c r="D364" s="316">
        <v>1000</v>
      </c>
      <c r="E364" s="44"/>
      <c r="F364" s="44"/>
      <c r="G364" s="44"/>
      <c r="H364" s="193" t="s">
        <v>941</v>
      </c>
    </row>
    <row r="365" spans="1:8" x14ac:dyDescent="0.2">
      <c r="A365" s="186" t="s">
        <v>1152</v>
      </c>
      <c r="B365" s="41" t="s">
        <v>1153</v>
      </c>
      <c r="C365" s="316">
        <v>1383.93</v>
      </c>
      <c r="D365" s="316">
        <v>1383.93</v>
      </c>
      <c r="E365" s="44"/>
      <c r="F365" s="44"/>
      <c r="G365" s="44"/>
      <c r="H365" s="193" t="s">
        <v>941</v>
      </c>
    </row>
    <row r="366" spans="1:8" x14ac:dyDescent="0.2">
      <c r="A366" s="186" t="s">
        <v>1154</v>
      </c>
      <c r="B366" s="41" t="s">
        <v>1155</v>
      </c>
      <c r="C366" s="316">
        <v>1748.51</v>
      </c>
      <c r="D366" s="316">
        <v>1748.51</v>
      </c>
      <c r="E366" s="44"/>
      <c r="F366" s="44"/>
      <c r="G366" s="44"/>
      <c r="H366" s="193" t="s">
        <v>941</v>
      </c>
    </row>
    <row r="367" spans="1:8" x14ac:dyDescent="0.2">
      <c r="A367" s="186" t="s">
        <v>1156</v>
      </c>
      <c r="B367" s="41" t="s">
        <v>1157</v>
      </c>
      <c r="C367" s="316">
        <v>107.5</v>
      </c>
      <c r="D367" s="316">
        <v>107.5</v>
      </c>
      <c r="E367" s="44"/>
      <c r="F367" s="44"/>
      <c r="G367" s="44"/>
      <c r="H367" s="193" t="s">
        <v>941</v>
      </c>
    </row>
    <row r="368" spans="1:8" x14ac:dyDescent="0.2">
      <c r="A368" s="186" t="s">
        <v>1158</v>
      </c>
      <c r="B368" s="41" t="s">
        <v>1159</v>
      </c>
      <c r="C368" s="316">
        <v>574.59</v>
      </c>
      <c r="D368" s="316">
        <v>574.59</v>
      </c>
      <c r="E368" s="44"/>
      <c r="F368" s="44"/>
      <c r="G368" s="44"/>
      <c r="H368" s="193" t="s">
        <v>941</v>
      </c>
    </row>
    <row r="369" spans="1:8" x14ac:dyDescent="0.2">
      <c r="A369" s="186" t="s">
        <v>1160</v>
      </c>
      <c r="B369" s="41" t="s">
        <v>1161</v>
      </c>
      <c r="C369" s="316">
        <v>50</v>
      </c>
      <c r="D369" s="316">
        <v>50</v>
      </c>
      <c r="E369" s="44"/>
      <c r="F369" s="44"/>
      <c r="G369" s="44"/>
      <c r="H369" s="193" t="s">
        <v>941</v>
      </c>
    </row>
    <row r="370" spans="1:8" x14ac:dyDescent="0.2">
      <c r="A370" s="186" t="s">
        <v>1162</v>
      </c>
      <c r="B370" s="41" t="s">
        <v>1163</v>
      </c>
      <c r="C370" s="316">
        <v>923.1</v>
      </c>
      <c r="D370" s="316">
        <v>923.1</v>
      </c>
      <c r="E370" s="44"/>
      <c r="F370" s="44"/>
      <c r="G370" s="44"/>
      <c r="H370" s="193" t="s">
        <v>941</v>
      </c>
    </row>
    <row r="371" spans="1:8" x14ac:dyDescent="0.2">
      <c r="A371" s="186" t="s">
        <v>1164</v>
      </c>
      <c r="B371" s="41" t="s">
        <v>1165</v>
      </c>
      <c r="C371" s="316">
        <v>923.1</v>
      </c>
      <c r="D371" s="316">
        <v>923.1</v>
      </c>
      <c r="E371" s="44"/>
      <c r="F371" s="44"/>
      <c r="G371" s="44"/>
      <c r="H371" s="193" t="s">
        <v>941</v>
      </c>
    </row>
    <row r="372" spans="1:8" x14ac:dyDescent="0.2">
      <c r="A372" s="186" t="s">
        <v>1166</v>
      </c>
      <c r="B372" s="41" t="s">
        <v>1167</v>
      </c>
      <c r="C372" s="316">
        <v>2000</v>
      </c>
      <c r="D372" s="316">
        <v>2000</v>
      </c>
      <c r="E372" s="44"/>
      <c r="F372" s="44"/>
      <c r="G372" s="44"/>
      <c r="H372" s="193" t="s">
        <v>941</v>
      </c>
    </row>
    <row r="373" spans="1:8" x14ac:dyDescent="0.2">
      <c r="A373" s="186" t="s">
        <v>1168</v>
      </c>
      <c r="B373" s="41" t="s">
        <v>1169</v>
      </c>
      <c r="C373" s="316">
        <v>200</v>
      </c>
      <c r="D373" s="316">
        <v>200</v>
      </c>
      <c r="E373" s="44"/>
      <c r="F373" s="44"/>
      <c r="G373" s="44"/>
      <c r="H373" s="193" t="s">
        <v>941</v>
      </c>
    </row>
    <row r="374" spans="1:8" x14ac:dyDescent="0.2">
      <c r="A374" s="186" t="s">
        <v>1170</v>
      </c>
      <c r="B374" s="41" t="s">
        <v>769</v>
      </c>
      <c r="C374" s="316">
        <v>871.29</v>
      </c>
      <c r="D374" s="316">
        <v>871.29</v>
      </c>
      <c r="E374" s="44"/>
      <c r="F374" s="44"/>
      <c r="G374" s="44"/>
      <c r="H374" s="193" t="s">
        <v>941</v>
      </c>
    </row>
    <row r="375" spans="1:8" x14ac:dyDescent="0.2">
      <c r="A375" s="186" t="s">
        <v>1171</v>
      </c>
      <c r="B375" s="41" t="s">
        <v>1172</v>
      </c>
      <c r="C375" s="316">
        <v>4463.46</v>
      </c>
      <c r="D375" s="316">
        <v>4463.46</v>
      </c>
      <c r="E375" s="44"/>
      <c r="F375" s="44"/>
      <c r="G375" s="44"/>
      <c r="H375" s="193" t="s">
        <v>941</v>
      </c>
    </row>
    <row r="376" spans="1:8" x14ac:dyDescent="0.2">
      <c r="A376" s="186" t="s">
        <v>1173</v>
      </c>
      <c r="B376" s="41" t="s">
        <v>693</v>
      </c>
      <c r="C376" s="316">
        <v>1421.24</v>
      </c>
      <c r="D376" s="316">
        <v>1421.24</v>
      </c>
      <c r="E376" s="44"/>
      <c r="F376" s="44"/>
      <c r="G376" s="44"/>
      <c r="H376" s="193" t="s">
        <v>941</v>
      </c>
    </row>
    <row r="377" spans="1:8" x14ac:dyDescent="0.2">
      <c r="A377" s="186" t="s">
        <v>1174</v>
      </c>
      <c r="B377" s="41" t="s">
        <v>1175</v>
      </c>
      <c r="C377" s="316">
        <v>5000</v>
      </c>
      <c r="D377" s="316">
        <v>5000</v>
      </c>
      <c r="E377" s="44"/>
      <c r="F377" s="44"/>
      <c r="G377" s="44"/>
      <c r="H377" s="193" t="s">
        <v>941</v>
      </c>
    </row>
    <row r="378" spans="1:8" x14ac:dyDescent="0.2">
      <c r="A378" s="186" t="s">
        <v>1176</v>
      </c>
      <c r="B378" s="41" t="s">
        <v>1177</v>
      </c>
      <c r="C378" s="316">
        <v>421.8</v>
      </c>
      <c r="D378" s="316">
        <v>421.8</v>
      </c>
      <c r="E378" s="44"/>
      <c r="F378" s="44"/>
      <c r="G378" s="44"/>
      <c r="H378" s="193" t="s">
        <v>941</v>
      </c>
    </row>
    <row r="379" spans="1:8" x14ac:dyDescent="0.2">
      <c r="A379" s="186" t="s">
        <v>1178</v>
      </c>
      <c r="B379" s="41" t="s">
        <v>1179</v>
      </c>
      <c r="C379" s="316">
        <v>3675.22</v>
      </c>
      <c r="D379" s="316">
        <v>3675.22</v>
      </c>
      <c r="E379" s="44"/>
      <c r="F379" s="44"/>
      <c r="G379" s="44"/>
      <c r="H379" s="193" t="s">
        <v>941</v>
      </c>
    </row>
    <row r="380" spans="1:8" x14ac:dyDescent="0.2">
      <c r="A380" s="186" t="s">
        <v>1180</v>
      </c>
      <c r="B380" s="41" t="s">
        <v>1181</v>
      </c>
      <c r="C380" s="316">
        <v>2320.8000000000002</v>
      </c>
      <c r="D380" s="316">
        <v>2320.8000000000002</v>
      </c>
      <c r="E380" s="44"/>
      <c r="F380" s="44"/>
      <c r="G380" s="44"/>
      <c r="H380" s="193" t="s">
        <v>941</v>
      </c>
    </row>
    <row r="381" spans="1:8" x14ac:dyDescent="0.2">
      <c r="A381" s="186" t="s">
        <v>1182</v>
      </c>
      <c r="B381" s="41" t="s">
        <v>745</v>
      </c>
      <c r="C381" s="316">
        <v>2000</v>
      </c>
      <c r="D381" s="316">
        <v>2000</v>
      </c>
      <c r="E381" s="44"/>
      <c r="F381" s="44"/>
      <c r="G381" s="44"/>
      <c r="H381" s="193" t="s">
        <v>941</v>
      </c>
    </row>
    <row r="382" spans="1:8" ht="33.75" x14ac:dyDescent="0.2">
      <c r="A382" s="186" t="s">
        <v>1183</v>
      </c>
      <c r="B382" s="41" t="s">
        <v>1184</v>
      </c>
      <c r="C382" s="316">
        <v>4.55</v>
      </c>
      <c r="D382" s="316">
        <v>4.55</v>
      </c>
      <c r="E382" s="44"/>
      <c r="F382" s="44"/>
      <c r="G382" s="44"/>
      <c r="H382" s="193" t="s">
        <v>1096</v>
      </c>
    </row>
    <row r="383" spans="1:8" x14ac:dyDescent="0.2">
      <c r="A383" s="186" t="s">
        <v>1185</v>
      </c>
      <c r="B383" s="41" t="s">
        <v>1186</v>
      </c>
      <c r="C383" s="316">
        <v>2000.01</v>
      </c>
      <c r="D383" s="316">
        <v>2000.01</v>
      </c>
      <c r="E383" s="44"/>
      <c r="F383" s="44"/>
      <c r="G383" s="44"/>
      <c r="H383" s="193" t="s">
        <v>941</v>
      </c>
    </row>
    <row r="384" spans="1:8" x14ac:dyDescent="0.2">
      <c r="A384" s="186" t="s">
        <v>1187</v>
      </c>
      <c r="B384" s="41" t="s">
        <v>1188</v>
      </c>
      <c r="C384" s="316">
        <v>74.7</v>
      </c>
      <c r="D384" s="316">
        <v>74.7</v>
      </c>
      <c r="E384" s="44"/>
      <c r="F384" s="44"/>
      <c r="G384" s="44"/>
      <c r="H384" s="193" t="s">
        <v>941</v>
      </c>
    </row>
    <row r="385" spans="1:8" x14ac:dyDescent="0.2">
      <c r="A385" s="186" t="s">
        <v>1189</v>
      </c>
      <c r="B385" s="41" t="s">
        <v>1190</v>
      </c>
      <c r="C385" s="316">
        <v>104032.4</v>
      </c>
      <c r="D385" s="316">
        <v>104032.4</v>
      </c>
      <c r="E385" s="44"/>
      <c r="F385" s="44"/>
      <c r="G385" s="44"/>
      <c r="H385" s="193" t="s">
        <v>941</v>
      </c>
    </row>
    <row r="386" spans="1:8" x14ac:dyDescent="0.2">
      <c r="A386" s="186" t="s">
        <v>1191</v>
      </c>
      <c r="B386" s="41" t="s">
        <v>1192</v>
      </c>
      <c r="C386" s="316">
        <v>42320.83</v>
      </c>
      <c r="D386" s="316">
        <v>42320.83</v>
      </c>
      <c r="E386" s="44"/>
      <c r="F386" s="44"/>
      <c r="G386" s="44"/>
      <c r="H386" s="193" t="s">
        <v>941</v>
      </c>
    </row>
    <row r="387" spans="1:8" x14ac:dyDescent="0.2">
      <c r="A387" s="186" t="s">
        <v>1193</v>
      </c>
      <c r="B387" s="41" t="s">
        <v>1194</v>
      </c>
      <c r="C387" s="316">
        <v>65642.53</v>
      </c>
      <c r="D387" s="316">
        <v>65642.53</v>
      </c>
      <c r="E387" s="44"/>
      <c r="F387" s="44"/>
      <c r="G387" s="44"/>
      <c r="H387" s="193" t="s">
        <v>941</v>
      </c>
    </row>
    <row r="388" spans="1:8" x14ac:dyDescent="0.2">
      <c r="A388" s="186" t="s">
        <v>1195</v>
      </c>
      <c r="B388" s="41" t="s">
        <v>1196</v>
      </c>
      <c r="C388" s="316">
        <v>339709.57</v>
      </c>
      <c r="D388" s="316">
        <v>339709.57</v>
      </c>
      <c r="E388" s="44"/>
      <c r="F388" s="44"/>
      <c r="G388" s="44"/>
      <c r="H388" s="193" t="s">
        <v>941</v>
      </c>
    </row>
    <row r="389" spans="1:8" x14ac:dyDescent="0.2">
      <c r="A389" s="186" t="s">
        <v>1197</v>
      </c>
      <c r="B389" s="41" t="s">
        <v>1198</v>
      </c>
      <c r="C389" s="316">
        <v>11169.25</v>
      </c>
      <c r="D389" s="316">
        <v>11169.25</v>
      </c>
      <c r="E389" s="44"/>
      <c r="F389" s="44"/>
      <c r="G389" s="44"/>
      <c r="H389" s="193" t="s">
        <v>941</v>
      </c>
    </row>
    <row r="390" spans="1:8" ht="22.5" x14ac:dyDescent="0.2">
      <c r="A390" s="186" t="s">
        <v>1199</v>
      </c>
      <c r="B390" s="41" t="s">
        <v>1200</v>
      </c>
      <c r="C390" s="316">
        <v>399144.05</v>
      </c>
      <c r="D390" s="316">
        <v>399144.05</v>
      </c>
      <c r="E390" s="44"/>
      <c r="F390" s="44"/>
      <c r="G390" s="44"/>
      <c r="H390" s="193" t="s">
        <v>1201</v>
      </c>
    </row>
    <row r="391" spans="1:8" x14ac:dyDescent="0.2">
      <c r="A391" s="186" t="s">
        <v>1202</v>
      </c>
      <c r="B391" s="41" t="s">
        <v>917</v>
      </c>
      <c r="C391" s="316">
        <v>5589.62</v>
      </c>
      <c r="D391" s="316">
        <v>5589.62</v>
      </c>
      <c r="E391" s="44"/>
      <c r="F391" s="44"/>
      <c r="G391" s="44"/>
      <c r="H391" s="193" t="s">
        <v>941</v>
      </c>
    </row>
    <row r="392" spans="1:8" x14ac:dyDescent="0.2">
      <c r="A392" s="43">
        <v>2120</v>
      </c>
      <c r="B392" s="41" t="s">
        <v>212</v>
      </c>
      <c r="C392" s="234">
        <v>0</v>
      </c>
      <c r="D392" s="234">
        <v>0</v>
      </c>
      <c r="E392" s="44">
        <v>0</v>
      </c>
      <c r="F392" s="44">
        <v>0</v>
      </c>
      <c r="G392" s="44">
        <v>0</v>
      </c>
      <c r="H392" s="193"/>
    </row>
    <row r="393" spans="1:8" x14ac:dyDescent="0.2">
      <c r="A393" s="43">
        <v>2121</v>
      </c>
      <c r="B393" s="41" t="s">
        <v>213</v>
      </c>
      <c r="C393" s="234">
        <v>0</v>
      </c>
      <c r="D393" s="234">
        <v>0</v>
      </c>
      <c r="E393" s="44">
        <v>0</v>
      </c>
      <c r="F393" s="44">
        <v>0</v>
      </c>
      <c r="G393" s="44">
        <v>0</v>
      </c>
      <c r="H393" s="193"/>
    </row>
    <row r="394" spans="1:8" x14ac:dyDescent="0.2">
      <c r="A394" s="43">
        <v>2122</v>
      </c>
      <c r="B394" s="41" t="s">
        <v>214</v>
      </c>
      <c r="C394" s="234">
        <v>0</v>
      </c>
      <c r="D394" s="234">
        <v>0</v>
      </c>
      <c r="E394" s="44">
        <v>0</v>
      </c>
      <c r="F394" s="44">
        <v>0</v>
      </c>
      <c r="G394" s="44">
        <v>0</v>
      </c>
      <c r="H394" s="193"/>
    </row>
    <row r="395" spans="1:8" x14ac:dyDescent="0.2">
      <c r="A395" s="43">
        <v>2129</v>
      </c>
      <c r="B395" s="41" t="s">
        <v>215</v>
      </c>
      <c r="C395" s="234">
        <v>0</v>
      </c>
      <c r="D395" s="234">
        <v>0</v>
      </c>
      <c r="E395" s="44">
        <v>0</v>
      </c>
      <c r="F395" s="44">
        <v>0</v>
      </c>
      <c r="G395" s="44">
        <v>0</v>
      </c>
      <c r="H395" s="193"/>
    </row>
    <row r="396" spans="1:8" x14ac:dyDescent="0.2">
      <c r="H396" s="193"/>
    </row>
    <row r="397" spans="1:8" x14ac:dyDescent="0.2">
      <c r="A397" s="40" t="s">
        <v>216</v>
      </c>
      <c r="B397" s="40"/>
      <c r="C397" s="40"/>
      <c r="D397" s="40"/>
      <c r="E397" s="40"/>
      <c r="F397" s="40"/>
      <c r="G397" s="40"/>
      <c r="H397" s="193"/>
    </row>
    <row r="398" spans="1:8" x14ac:dyDescent="0.2">
      <c r="A398" s="42" t="s">
        <v>103</v>
      </c>
      <c r="B398" s="42" t="s">
        <v>104</v>
      </c>
      <c r="C398" s="42" t="s">
        <v>105</v>
      </c>
      <c r="D398" s="42" t="s">
        <v>217</v>
      </c>
      <c r="E398" s="42" t="s">
        <v>120</v>
      </c>
      <c r="F398" s="42"/>
      <c r="G398" s="42"/>
      <c r="H398" s="193"/>
    </row>
    <row r="399" spans="1:8" x14ac:dyDescent="0.2">
      <c r="A399" s="43">
        <v>2160</v>
      </c>
      <c r="B399" s="41" t="s">
        <v>218</v>
      </c>
      <c r="C399" s="165">
        <v>0</v>
      </c>
      <c r="H399" s="193"/>
    </row>
    <row r="400" spans="1:8" x14ac:dyDescent="0.2">
      <c r="A400" s="43">
        <v>2161</v>
      </c>
      <c r="B400" s="41" t="s">
        <v>219</v>
      </c>
      <c r="C400" s="165">
        <v>0</v>
      </c>
      <c r="H400" s="193"/>
    </row>
    <row r="401" spans="1:8" x14ac:dyDescent="0.2">
      <c r="A401" s="43">
        <v>2162</v>
      </c>
      <c r="B401" s="41" t="s">
        <v>220</v>
      </c>
      <c r="C401" s="165">
        <v>0</v>
      </c>
      <c r="H401" s="193"/>
    </row>
    <row r="402" spans="1:8" x14ac:dyDescent="0.2">
      <c r="A402" s="43">
        <v>2163</v>
      </c>
      <c r="B402" s="41" t="s">
        <v>221</v>
      </c>
      <c r="C402" s="165">
        <v>0</v>
      </c>
    </row>
    <row r="403" spans="1:8" x14ac:dyDescent="0.2">
      <c r="A403" s="43">
        <v>2164</v>
      </c>
      <c r="B403" s="41" t="s">
        <v>222</v>
      </c>
      <c r="C403" s="165">
        <v>0</v>
      </c>
    </row>
    <row r="404" spans="1:8" x14ac:dyDescent="0.2">
      <c r="A404" s="43">
        <v>2165</v>
      </c>
      <c r="B404" s="41" t="s">
        <v>223</v>
      </c>
      <c r="C404" s="165">
        <v>0</v>
      </c>
    </row>
    <row r="405" spans="1:8" x14ac:dyDescent="0.2">
      <c r="A405" s="43">
        <v>2166</v>
      </c>
      <c r="B405" s="41" t="s">
        <v>224</v>
      </c>
      <c r="C405" s="165">
        <v>0</v>
      </c>
    </row>
    <row r="406" spans="1:8" x14ac:dyDescent="0.2">
      <c r="A406" s="43">
        <v>2250</v>
      </c>
      <c r="B406" s="41" t="s">
        <v>225</v>
      </c>
      <c r="C406" s="165">
        <v>0</v>
      </c>
    </row>
    <row r="407" spans="1:8" x14ac:dyDescent="0.2">
      <c r="A407" s="43">
        <v>2251</v>
      </c>
      <c r="B407" s="41" t="s">
        <v>226</v>
      </c>
      <c r="C407" s="165">
        <v>0</v>
      </c>
    </row>
    <row r="408" spans="1:8" x14ac:dyDescent="0.2">
      <c r="A408" s="43">
        <v>2252</v>
      </c>
      <c r="B408" s="41" t="s">
        <v>227</v>
      </c>
      <c r="C408" s="165">
        <v>0</v>
      </c>
    </row>
    <row r="409" spans="1:8" x14ac:dyDescent="0.2">
      <c r="A409" s="43">
        <v>2253</v>
      </c>
      <c r="B409" s="41" t="s">
        <v>228</v>
      </c>
      <c r="C409" s="165">
        <v>0</v>
      </c>
    </row>
    <row r="410" spans="1:8" x14ac:dyDescent="0.2">
      <c r="A410" s="43">
        <v>2254</v>
      </c>
      <c r="B410" s="41" t="s">
        <v>229</v>
      </c>
      <c r="C410" s="165">
        <v>0</v>
      </c>
    </row>
    <row r="411" spans="1:8" x14ac:dyDescent="0.2">
      <c r="A411" s="43">
        <v>2255</v>
      </c>
      <c r="B411" s="41" t="s">
        <v>230</v>
      </c>
      <c r="C411" s="165">
        <v>0</v>
      </c>
    </row>
    <row r="412" spans="1:8" x14ac:dyDescent="0.2">
      <c r="A412" s="43">
        <v>2256</v>
      </c>
      <c r="B412" s="41" t="s">
        <v>231</v>
      </c>
      <c r="C412" s="165">
        <v>0</v>
      </c>
    </row>
    <row r="414" spans="1:8" x14ac:dyDescent="0.2">
      <c r="A414" s="40" t="s">
        <v>232</v>
      </c>
      <c r="B414" s="40"/>
      <c r="C414" s="40"/>
      <c r="D414" s="40"/>
      <c r="E414" s="40"/>
      <c r="F414" s="40"/>
      <c r="G414" s="40"/>
      <c r="H414" s="40"/>
    </row>
    <row r="415" spans="1:8" x14ac:dyDescent="0.2">
      <c r="A415" s="47" t="s">
        <v>103</v>
      </c>
      <c r="B415" s="47" t="s">
        <v>104</v>
      </c>
      <c r="C415" s="47" t="s">
        <v>105</v>
      </c>
      <c r="D415" s="47" t="s">
        <v>217</v>
      </c>
      <c r="E415" s="47" t="s">
        <v>120</v>
      </c>
      <c r="F415" s="47"/>
      <c r="G415" s="47"/>
      <c r="H415" s="47"/>
    </row>
    <row r="416" spans="1:8" x14ac:dyDescent="0.2">
      <c r="A416" s="43">
        <v>2159</v>
      </c>
      <c r="B416" s="41" t="s">
        <v>233</v>
      </c>
      <c r="C416" s="165">
        <v>0</v>
      </c>
    </row>
    <row r="417" spans="1:3" x14ac:dyDescent="0.2">
      <c r="A417" s="43">
        <v>2199</v>
      </c>
      <c r="B417" s="41" t="s">
        <v>234</v>
      </c>
      <c r="C417" s="165">
        <v>0</v>
      </c>
    </row>
    <row r="418" spans="1:3" x14ac:dyDescent="0.2">
      <c r="A418" s="43">
        <v>2240</v>
      </c>
      <c r="B418" s="41" t="s">
        <v>235</v>
      </c>
      <c r="C418" s="165">
        <v>0</v>
      </c>
    </row>
    <row r="419" spans="1:3" x14ac:dyDescent="0.2">
      <c r="A419" s="43">
        <v>2241</v>
      </c>
      <c r="B419" s="41" t="s">
        <v>236</v>
      </c>
      <c r="C419" s="165">
        <v>0</v>
      </c>
    </row>
    <row r="420" spans="1:3" x14ac:dyDescent="0.2">
      <c r="A420" s="43">
        <v>2242</v>
      </c>
      <c r="B420" s="41" t="s">
        <v>237</v>
      </c>
      <c r="C420" s="165">
        <v>0</v>
      </c>
    </row>
    <row r="421" spans="1:3" x14ac:dyDescent="0.2">
      <c r="A421" s="43">
        <v>2249</v>
      </c>
      <c r="B421" s="41" t="s">
        <v>238</v>
      </c>
      <c r="C421" s="165">
        <v>0</v>
      </c>
    </row>
    <row r="422" spans="1:3" x14ac:dyDescent="0.2">
      <c r="C422" s="165"/>
    </row>
    <row r="423" spans="1:3" x14ac:dyDescent="0.2">
      <c r="B423" s="41" t="s">
        <v>239</v>
      </c>
    </row>
  </sheetData>
  <sheetProtection formatCells="0" formatColumns="0" formatRows="0" insertColumns="0" insertRows="0" insertHyperlinks="0" deleteColumns="0" deleteRows="0" sort="0" autoFilter="0" pivotTables="0"/>
  <mergeCells count="3">
    <mergeCell ref="A1:F1"/>
    <mergeCell ref="A2:F2"/>
    <mergeCell ref="A3:F3"/>
  </mergeCells>
  <printOptions horizontalCentered="1" verticalCentered="1"/>
  <pageMargins left="0.70866141732283472" right="0.70866141732283472" top="0.74803149606299213" bottom="0.74803149606299213" header="0.31496062992125984" footer="0.31496062992125984"/>
  <pageSetup scale="55" orientation="landscape" horizontalDpi="4294967293" verticalDpi="4294967293"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9"/>
  <sheetViews>
    <sheetView showGridLines="0" zoomScaleNormal="100" zoomScaleSheetLayoutView="100" workbookViewId="0">
      <selection sqref="A1:C1"/>
    </sheetView>
  </sheetViews>
  <sheetFormatPr baseColWidth="10" defaultColWidth="9.140625" defaultRowHeight="11.25" x14ac:dyDescent="0.2"/>
  <cols>
    <col min="1" max="1" width="29.85546875" style="41" customWidth="1"/>
    <col min="2" max="2" width="72.85546875" style="41" bestFit="1" customWidth="1"/>
    <col min="3" max="3" width="15.7109375" style="41" customWidth="1"/>
    <col min="4" max="4" width="19.7109375" style="41" customWidth="1"/>
    <col min="5" max="5" width="26.42578125" style="41" customWidth="1"/>
    <col min="6" max="6" width="9.85546875" style="41" bestFit="1" customWidth="1"/>
    <col min="7" max="16384" width="9.140625" style="41"/>
  </cols>
  <sheetData>
    <row r="1" spans="1:5" s="57" customFormat="1" ht="18.95" customHeight="1" x14ac:dyDescent="0.25">
      <c r="A1" s="354" t="s">
        <v>74</v>
      </c>
      <c r="B1" s="354"/>
      <c r="C1" s="354"/>
      <c r="D1" s="36" t="s">
        <v>97</v>
      </c>
      <c r="E1" s="37">
        <v>2021</v>
      </c>
    </row>
    <row r="2" spans="1:5" s="38" customFormat="1" ht="18.95" customHeight="1" x14ac:dyDescent="0.25">
      <c r="A2" s="354" t="s">
        <v>437</v>
      </c>
      <c r="B2" s="354"/>
      <c r="C2" s="354"/>
      <c r="D2" s="36" t="s">
        <v>99</v>
      </c>
      <c r="E2" s="37" t="s">
        <v>603</v>
      </c>
    </row>
    <row r="3" spans="1:5" s="38" customFormat="1" ht="18.95" customHeight="1" x14ac:dyDescent="0.25">
      <c r="A3" s="354" t="s">
        <v>1203</v>
      </c>
      <c r="B3" s="354"/>
      <c r="C3" s="354"/>
      <c r="D3" s="36" t="s">
        <v>100</v>
      </c>
      <c r="E3" s="37">
        <v>4</v>
      </c>
    </row>
    <row r="4" spans="1:5" x14ac:dyDescent="0.2">
      <c r="A4" s="39" t="s">
        <v>101</v>
      </c>
      <c r="B4" s="40"/>
      <c r="C4" s="40"/>
      <c r="D4" s="40"/>
      <c r="E4" s="40"/>
    </row>
    <row r="6" spans="1:5" x14ac:dyDescent="0.2">
      <c r="A6" s="53" t="s">
        <v>436</v>
      </c>
      <c r="B6" s="53"/>
      <c r="C6" s="53"/>
      <c r="D6" s="53"/>
      <c r="E6" s="53"/>
    </row>
    <row r="7" spans="1:5" x14ac:dyDescent="0.2">
      <c r="A7" s="52" t="s">
        <v>103</v>
      </c>
      <c r="B7" s="52" t="s">
        <v>104</v>
      </c>
      <c r="C7" s="52" t="s">
        <v>105</v>
      </c>
      <c r="D7" s="52" t="s">
        <v>388</v>
      </c>
      <c r="E7" s="52"/>
    </row>
    <row r="8" spans="1:5" x14ac:dyDescent="0.2">
      <c r="A8" s="55">
        <v>4100</v>
      </c>
      <c r="B8" s="48" t="s">
        <v>435</v>
      </c>
      <c r="C8" s="278">
        <f>+C46</f>
        <v>4321179.4499999993</v>
      </c>
      <c r="D8" s="48"/>
      <c r="E8" s="54"/>
    </row>
    <row r="9" spans="1:5" x14ac:dyDescent="0.2">
      <c r="A9" s="55">
        <v>4110</v>
      </c>
      <c r="B9" s="48" t="s">
        <v>434</v>
      </c>
      <c r="C9" s="277">
        <v>0</v>
      </c>
      <c r="D9" s="48"/>
      <c r="E9" s="54"/>
    </row>
    <row r="10" spans="1:5" x14ac:dyDescent="0.2">
      <c r="A10" s="55">
        <v>4111</v>
      </c>
      <c r="B10" s="48" t="s">
        <v>433</v>
      </c>
      <c r="C10" s="277">
        <v>0</v>
      </c>
      <c r="D10" s="48"/>
      <c r="E10" s="54"/>
    </row>
    <row r="11" spans="1:5" x14ac:dyDescent="0.2">
      <c r="A11" s="55">
        <v>4112</v>
      </c>
      <c r="B11" s="48" t="s">
        <v>432</v>
      </c>
      <c r="C11" s="277">
        <v>0</v>
      </c>
      <c r="D11" s="48"/>
      <c r="E11" s="54"/>
    </row>
    <row r="12" spans="1:5" x14ac:dyDescent="0.2">
      <c r="A12" s="55">
        <v>4113</v>
      </c>
      <c r="B12" s="48" t="s">
        <v>431</v>
      </c>
      <c r="C12" s="277">
        <v>0</v>
      </c>
      <c r="D12" s="48"/>
      <c r="E12" s="54"/>
    </row>
    <row r="13" spans="1:5" x14ac:dyDescent="0.2">
      <c r="A13" s="55">
        <v>4114</v>
      </c>
      <c r="B13" s="48" t="s">
        <v>430</v>
      </c>
      <c r="C13" s="277">
        <v>0</v>
      </c>
      <c r="D13" s="48"/>
      <c r="E13" s="54"/>
    </row>
    <row r="14" spans="1:5" x14ac:dyDescent="0.2">
      <c r="A14" s="55">
        <v>4115</v>
      </c>
      <c r="B14" s="48" t="s">
        <v>429</v>
      </c>
      <c r="C14" s="277">
        <v>0</v>
      </c>
      <c r="D14" s="48"/>
      <c r="E14" s="54"/>
    </row>
    <row r="15" spans="1:5" x14ac:dyDescent="0.2">
      <c r="A15" s="55">
        <v>4116</v>
      </c>
      <c r="B15" s="48" t="s">
        <v>428</v>
      </c>
      <c r="C15" s="277">
        <v>0</v>
      </c>
      <c r="D15" s="48"/>
      <c r="E15" s="54"/>
    </row>
    <row r="16" spans="1:5" x14ac:dyDescent="0.2">
      <c r="A16" s="55">
        <v>4117</v>
      </c>
      <c r="B16" s="48" t="s">
        <v>427</v>
      </c>
      <c r="C16" s="277">
        <v>0</v>
      </c>
      <c r="D16" s="48"/>
      <c r="E16" s="54"/>
    </row>
    <row r="17" spans="1:5" ht="22.5" x14ac:dyDescent="0.2">
      <c r="A17" s="55">
        <v>4118</v>
      </c>
      <c r="B17" s="56" t="s">
        <v>426</v>
      </c>
      <c r="C17" s="277">
        <v>0</v>
      </c>
      <c r="D17" s="48"/>
      <c r="E17" s="54"/>
    </row>
    <row r="18" spans="1:5" x14ac:dyDescent="0.2">
      <c r="A18" s="55">
        <v>4119</v>
      </c>
      <c r="B18" s="48" t="s">
        <v>425</v>
      </c>
      <c r="C18" s="277">
        <v>0</v>
      </c>
      <c r="D18" s="48"/>
      <c r="E18" s="54"/>
    </row>
    <row r="19" spans="1:5" x14ac:dyDescent="0.2">
      <c r="A19" s="55">
        <v>4120</v>
      </c>
      <c r="B19" s="48" t="s">
        <v>424</v>
      </c>
      <c r="C19" s="277">
        <v>0</v>
      </c>
      <c r="D19" s="48"/>
      <c r="E19" s="54"/>
    </row>
    <row r="20" spans="1:5" x14ac:dyDescent="0.2">
      <c r="A20" s="55">
        <v>4121</v>
      </c>
      <c r="B20" s="48" t="s">
        <v>423</v>
      </c>
      <c r="C20" s="277">
        <v>0</v>
      </c>
      <c r="D20" s="48"/>
      <c r="E20" s="54"/>
    </row>
    <row r="21" spans="1:5" x14ac:dyDescent="0.2">
      <c r="A21" s="55">
        <v>4122</v>
      </c>
      <c r="B21" s="48" t="s">
        <v>422</v>
      </c>
      <c r="C21" s="277">
        <v>0</v>
      </c>
      <c r="D21" s="48"/>
      <c r="E21" s="54"/>
    </row>
    <row r="22" spans="1:5" x14ac:dyDescent="0.2">
      <c r="A22" s="55">
        <v>4123</v>
      </c>
      <c r="B22" s="48" t="s">
        <v>421</v>
      </c>
      <c r="C22" s="277">
        <v>0</v>
      </c>
      <c r="D22" s="48"/>
      <c r="E22" s="54"/>
    </row>
    <row r="23" spans="1:5" x14ac:dyDescent="0.2">
      <c r="A23" s="55">
        <v>4124</v>
      </c>
      <c r="B23" s="48" t="s">
        <v>420</v>
      </c>
      <c r="C23" s="277">
        <v>0</v>
      </c>
      <c r="D23" s="48"/>
      <c r="E23" s="54"/>
    </row>
    <row r="24" spans="1:5" x14ac:dyDescent="0.2">
      <c r="A24" s="55">
        <v>4129</v>
      </c>
      <c r="B24" s="48" t="s">
        <v>419</v>
      </c>
      <c r="C24" s="277">
        <v>0</v>
      </c>
      <c r="D24" s="48"/>
      <c r="E24" s="54"/>
    </row>
    <row r="25" spans="1:5" x14ac:dyDescent="0.2">
      <c r="A25" s="55">
        <v>4130</v>
      </c>
      <c r="B25" s="48" t="s">
        <v>418</v>
      </c>
      <c r="C25" s="277">
        <v>0</v>
      </c>
      <c r="D25" s="48"/>
      <c r="E25" s="54"/>
    </row>
    <row r="26" spans="1:5" x14ac:dyDescent="0.2">
      <c r="A26" s="55">
        <v>4131</v>
      </c>
      <c r="B26" s="48" t="s">
        <v>417</v>
      </c>
      <c r="C26" s="277">
        <v>0</v>
      </c>
      <c r="D26" s="48"/>
      <c r="E26" s="54"/>
    </row>
    <row r="27" spans="1:5" ht="22.5" x14ac:dyDescent="0.2">
      <c r="A27" s="55">
        <v>4132</v>
      </c>
      <c r="B27" s="56" t="s">
        <v>416</v>
      </c>
      <c r="C27" s="277">
        <v>0</v>
      </c>
      <c r="D27" s="48"/>
      <c r="E27" s="54"/>
    </row>
    <row r="28" spans="1:5" x14ac:dyDescent="0.2">
      <c r="A28" s="55">
        <v>4140</v>
      </c>
      <c r="B28" s="48" t="s">
        <v>415</v>
      </c>
      <c r="C28" s="277">
        <v>0</v>
      </c>
      <c r="D28" s="48"/>
      <c r="E28" s="54"/>
    </row>
    <row r="29" spans="1:5" x14ac:dyDescent="0.2">
      <c r="A29" s="55">
        <v>4141</v>
      </c>
      <c r="B29" s="48" t="s">
        <v>414</v>
      </c>
      <c r="C29" s="277">
        <v>0</v>
      </c>
      <c r="D29" s="48"/>
      <c r="E29" s="54"/>
    </row>
    <row r="30" spans="1:5" x14ac:dyDescent="0.2">
      <c r="A30" s="55">
        <v>4143</v>
      </c>
      <c r="B30" s="48" t="s">
        <v>413</v>
      </c>
      <c r="C30" s="277">
        <v>0</v>
      </c>
      <c r="D30" s="48"/>
      <c r="E30" s="54"/>
    </row>
    <row r="31" spans="1:5" x14ac:dyDescent="0.2">
      <c r="A31" s="55">
        <v>4144</v>
      </c>
      <c r="B31" s="48" t="s">
        <v>412</v>
      </c>
      <c r="C31" s="277">
        <v>0</v>
      </c>
      <c r="D31" s="48"/>
      <c r="E31" s="54"/>
    </row>
    <row r="32" spans="1:5" ht="22.5" x14ac:dyDescent="0.2">
      <c r="A32" s="55">
        <v>4145</v>
      </c>
      <c r="B32" s="56" t="s">
        <v>411</v>
      </c>
      <c r="C32" s="277">
        <v>0</v>
      </c>
      <c r="D32" s="48"/>
      <c r="E32" s="54"/>
    </row>
    <row r="33" spans="1:5" x14ac:dyDescent="0.2">
      <c r="A33" s="55">
        <v>4149</v>
      </c>
      <c r="B33" s="48" t="s">
        <v>410</v>
      </c>
      <c r="C33" s="277">
        <v>0</v>
      </c>
      <c r="D33" s="48"/>
      <c r="E33" s="54"/>
    </row>
    <row r="34" spans="1:5" x14ac:dyDescent="0.2">
      <c r="A34" s="55">
        <v>4150</v>
      </c>
      <c r="B34" s="48" t="s">
        <v>409</v>
      </c>
      <c r="C34" s="277">
        <v>0</v>
      </c>
      <c r="D34" s="48"/>
      <c r="E34" s="54"/>
    </row>
    <row r="35" spans="1:5" x14ac:dyDescent="0.2">
      <c r="A35" s="55">
        <v>4151</v>
      </c>
      <c r="B35" s="48" t="s">
        <v>409</v>
      </c>
      <c r="C35" s="277">
        <v>0</v>
      </c>
      <c r="D35" s="48"/>
      <c r="E35" s="54"/>
    </row>
    <row r="36" spans="1:5" ht="22.5" x14ac:dyDescent="0.2">
      <c r="A36" s="55">
        <v>4154</v>
      </c>
      <c r="B36" s="56" t="s">
        <v>408</v>
      </c>
      <c r="C36" s="277">
        <v>0</v>
      </c>
      <c r="D36" s="48"/>
      <c r="E36" s="54"/>
    </row>
    <row r="37" spans="1:5" x14ac:dyDescent="0.2">
      <c r="A37" s="55">
        <v>4160</v>
      </c>
      <c r="B37" s="48" t="s">
        <v>407</v>
      </c>
      <c r="C37" s="277">
        <v>0</v>
      </c>
      <c r="D37" s="48"/>
      <c r="E37" s="54"/>
    </row>
    <row r="38" spans="1:5" x14ac:dyDescent="0.2">
      <c r="A38" s="55">
        <v>4161</v>
      </c>
      <c r="B38" s="48" t="s">
        <v>406</v>
      </c>
      <c r="C38" s="277">
        <v>0</v>
      </c>
      <c r="D38" s="48"/>
      <c r="E38" s="54"/>
    </row>
    <row r="39" spans="1:5" x14ac:dyDescent="0.2">
      <c r="A39" s="55">
        <v>4162</v>
      </c>
      <c r="B39" s="48" t="s">
        <v>405</v>
      </c>
      <c r="C39" s="277">
        <v>0</v>
      </c>
      <c r="D39" s="48"/>
      <c r="E39" s="54"/>
    </row>
    <row r="40" spans="1:5" x14ac:dyDescent="0.2">
      <c r="A40" s="55">
        <v>4163</v>
      </c>
      <c r="B40" s="48" t="s">
        <v>404</v>
      </c>
      <c r="C40" s="277">
        <v>0</v>
      </c>
      <c r="D40" s="48"/>
      <c r="E40" s="54"/>
    </row>
    <row r="41" spans="1:5" x14ac:dyDescent="0.2">
      <c r="A41" s="55">
        <v>4164</v>
      </c>
      <c r="B41" s="48" t="s">
        <v>403</v>
      </c>
      <c r="C41" s="277">
        <v>0</v>
      </c>
      <c r="D41" s="48"/>
      <c r="E41" s="54"/>
    </row>
    <row r="42" spans="1:5" x14ac:dyDescent="0.2">
      <c r="A42" s="55">
        <v>4165</v>
      </c>
      <c r="B42" s="48" t="s">
        <v>402</v>
      </c>
      <c r="C42" s="277">
        <v>0</v>
      </c>
      <c r="D42" s="48"/>
      <c r="E42" s="54"/>
    </row>
    <row r="43" spans="1:5" ht="22.5" x14ac:dyDescent="0.2">
      <c r="A43" s="55">
        <v>4166</v>
      </c>
      <c r="B43" s="56" t="s">
        <v>401</v>
      </c>
      <c r="C43" s="277">
        <v>0</v>
      </c>
      <c r="D43" s="48"/>
      <c r="E43" s="54"/>
    </row>
    <row r="44" spans="1:5" x14ac:dyDescent="0.2">
      <c r="A44" s="55">
        <v>4168</v>
      </c>
      <c r="B44" s="48" t="s">
        <v>400</v>
      </c>
      <c r="C44" s="277">
        <v>0</v>
      </c>
      <c r="D44" s="48"/>
      <c r="E44" s="54"/>
    </row>
    <row r="45" spans="1:5" x14ac:dyDescent="0.2">
      <c r="A45" s="55">
        <v>4169</v>
      </c>
      <c r="B45" s="48" t="s">
        <v>399</v>
      </c>
      <c r="C45" s="277">
        <v>0</v>
      </c>
      <c r="D45" s="48"/>
      <c r="E45" s="54"/>
    </row>
    <row r="46" spans="1:5" x14ac:dyDescent="0.2">
      <c r="A46" s="55">
        <v>4170</v>
      </c>
      <c r="B46" s="48" t="s">
        <v>1204</v>
      </c>
      <c r="C46" s="278">
        <f>+C49</f>
        <v>4321179.4499999993</v>
      </c>
      <c r="D46" s="48"/>
      <c r="E46" s="54"/>
    </row>
    <row r="47" spans="1:5" x14ac:dyDescent="0.2">
      <c r="A47" s="55">
        <v>4171</v>
      </c>
      <c r="B47" s="48" t="s">
        <v>397</v>
      </c>
      <c r="C47" s="277">
        <v>0</v>
      </c>
      <c r="D47" s="48"/>
      <c r="E47" s="54"/>
    </row>
    <row r="48" spans="1:5" x14ac:dyDescent="0.2">
      <c r="A48" s="55">
        <v>4172</v>
      </c>
      <c r="B48" s="48" t="s">
        <v>396</v>
      </c>
      <c r="C48" s="277">
        <v>0</v>
      </c>
      <c r="D48" s="48"/>
      <c r="E48" s="54"/>
    </row>
    <row r="49" spans="1:5" ht="22.5" x14ac:dyDescent="0.2">
      <c r="A49" s="55">
        <v>4173</v>
      </c>
      <c r="B49" s="56" t="s">
        <v>395</v>
      </c>
      <c r="C49" s="278">
        <f>SUM(C50:C69)</f>
        <v>4321179.4499999993</v>
      </c>
      <c r="D49" s="48"/>
      <c r="E49" s="54"/>
    </row>
    <row r="50" spans="1:5" x14ac:dyDescent="0.2">
      <c r="A50" s="186" t="s">
        <v>1205</v>
      </c>
      <c r="B50" s="41" t="s">
        <v>1206</v>
      </c>
      <c r="C50" s="277">
        <v>1169497.07</v>
      </c>
      <c r="D50" s="48"/>
      <c r="E50" s="54"/>
    </row>
    <row r="51" spans="1:5" x14ac:dyDescent="0.2">
      <c r="A51" s="186" t="s">
        <v>1207</v>
      </c>
      <c r="B51" s="41" t="s">
        <v>1208</v>
      </c>
      <c r="C51" s="277">
        <v>351366.95</v>
      </c>
      <c r="D51" s="48"/>
      <c r="E51" s="54"/>
    </row>
    <row r="52" spans="1:5" x14ac:dyDescent="0.2">
      <c r="A52" s="186" t="s">
        <v>1209</v>
      </c>
      <c r="B52" s="41" t="s">
        <v>1210</v>
      </c>
      <c r="C52" s="277">
        <v>1506669.14</v>
      </c>
      <c r="D52" s="48"/>
      <c r="E52" s="54"/>
    </row>
    <row r="53" spans="1:5" x14ac:dyDescent="0.2">
      <c r="A53" s="186" t="s">
        <v>1211</v>
      </c>
      <c r="B53" s="41" t="s">
        <v>1212</v>
      </c>
      <c r="C53" s="277">
        <v>3575</v>
      </c>
      <c r="D53" s="48"/>
      <c r="E53" s="54"/>
    </row>
    <row r="54" spans="1:5" x14ac:dyDescent="0.2">
      <c r="A54" s="186" t="s">
        <v>1213</v>
      </c>
      <c r="B54" s="41" t="s">
        <v>1214</v>
      </c>
      <c r="C54" s="277">
        <v>191499.65</v>
      </c>
      <c r="D54" s="48"/>
      <c r="E54" s="54"/>
    </row>
    <row r="55" spans="1:5" x14ac:dyDescent="0.2">
      <c r="A55" s="186" t="s">
        <v>1215</v>
      </c>
      <c r="B55" s="41" t="s">
        <v>1216</v>
      </c>
      <c r="C55" s="277">
        <v>11148.54</v>
      </c>
      <c r="D55" s="48"/>
      <c r="E55" s="54"/>
    </row>
    <row r="56" spans="1:5" x14ac:dyDescent="0.2">
      <c r="A56" s="186" t="s">
        <v>1217</v>
      </c>
      <c r="B56" s="41" t="s">
        <v>1218</v>
      </c>
      <c r="C56" s="277">
        <v>107543.1</v>
      </c>
      <c r="D56" s="48"/>
      <c r="E56" s="54"/>
    </row>
    <row r="57" spans="1:5" x14ac:dyDescent="0.2">
      <c r="A57" s="186" t="s">
        <v>1219</v>
      </c>
      <c r="B57" s="41" t="s">
        <v>1220</v>
      </c>
      <c r="C57" s="277">
        <v>39097</v>
      </c>
      <c r="D57" s="48"/>
      <c r="E57" s="54"/>
    </row>
    <row r="58" spans="1:5" x14ac:dyDescent="0.2">
      <c r="A58" s="186" t="s">
        <v>1221</v>
      </c>
      <c r="B58" s="41" t="s">
        <v>1222</v>
      </c>
      <c r="C58" s="277">
        <v>159982.60999999999</v>
      </c>
      <c r="D58" s="48"/>
      <c r="E58" s="54"/>
    </row>
    <row r="59" spans="1:5" x14ac:dyDescent="0.2">
      <c r="A59" s="186" t="s">
        <v>1223</v>
      </c>
      <c r="B59" s="41" t="s">
        <v>1224</v>
      </c>
      <c r="C59" s="277">
        <v>7500</v>
      </c>
      <c r="D59" s="48"/>
      <c r="E59" s="54"/>
    </row>
    <row r="60" spans="1:5" x14ac:dyDescent="0.2">
      <c r="A60" s="186" t="s">
        <v>1225</v>
      </c>
      <c r="B60" s="41" t="s">
        <v>1226</v>
      </c>
      <c r="C60" s="277">
        <v>27572.55</v>
      </c>
      <c r="D60" s="48"/>
      <c r="E60" s="54"/>
    </row>
    <row r="61" spans="1:5" x14ac:dyDescent="0.2">
      <c r="A61" s="186" t="s">
        <v>1227</v>
      </c>
      <c r="B61" s="41" t="s">
        <v>1228</v>
      </c>
      <c r="C61" s="277">
        <v>158000</v>
      </c>
      <c r="D61" s="48"/>
      <c r="E61" s="54"/>
    </row>
    <row r="62" spans="1:5" x14ac:dyDescent="0.2">
      <c r="A62" s="186" t="s">
        <v>1229</v>
      </c>
      <c r="B62" s="41" t="s">
        <v>1230</v>
      </c>
      <c r="C62" s="277">
        <v>9355</v>
      </c>
      <c r="D62" s="48"/>
      <c r="E62" s="54"/>
    </row>
    <row r="63" spans="1:5" x14ac:dyDescent="0.2">
      <c r="A63" s="186" t="s">
        <v>1231</v>
      </c>
      <c r="B63" s="41" t="s">
        <v>1232</v>
      </c>
      <c r="C63" s="277">
        <v>2427</v>
      </c>
      <c r="D63" s="48"/>
      <c r="E63" s="54"/>
    </row>
    <row r="64" spans="1:5" x14ac:dyDescent="0.2">
      <c r="A64" s="186" t="s">
        <v>1233</v>
      </c>
      <c r="B64" s="41" t="s">
        <v>1234</v>
      </c>
      <c r="C64" s="277">
        <v>93751.32</v>
      </c>
      <c r="D64" s="48"/>
      <c r="E64" s="54"/>
    </row>
    <row r="65" spans="1:5" x14ac:dyDescent="0.2">
      <c r="A65" s="186" t="s">
        <v>1235</v>
      </c>
      <c r="B65" s="41" t="s">
        <v>1236</v>
      </c>
      <c r="C65" s="277">
        <v>147077.24</v>
      </c>
      <c r="D65" s="48"/>
      <c r="E65" s="54"/>
    </row>
    <row r="66" spans="1:5" x14ac:dyDescent="0.2">
      <c r="A66" s="186" t="s">
        <v>1237</v>
      </c>
      <c r="B66" s="41" t="s">
        <v>1238</v>
      </c>
      <c r="C66" s="277">
        <v>181337.07</v>
      </c>
      <c r="D66" s="48"/>
      <c r="E66" s="54"/>
    </row>
    <row r="67" spans="1:5" x14ac:dyDescent="0.2">
      <c r="A67" s="186" t="s">
        <v>1239</v>
      </c>
      <c r="B67" s="41" t="s">
        <v>1240</v>
      </c>
      <c r="C67" s="277">
        <v>116666.83</v>
      </c>
      <c r="D67" s="48"/>
      <c r="E67" s="54"/>
    </row>
    <row r="68" spans="1:5" x14ac:dyDescent="0.2">
      <c r="A68" s="186" t="s">
        <v>1241</v>
      </c>
      <c r="B68" s="41" t="s">
        <v>1242</v>
      </c>
      <c r="C68" s="277">
        <v>18532.759999999998</v>
      </c>
      <c r="D68" s="48"/>
      <c r="E68" s="54"/>
    </row>
    <row r="69" spans="1:5" x14ac:dyDescent="0.2">
      <c r="A69" s="186" t="s">
        <v>1243</v>
      </c>
      <c r="B69" s="41" t="s">
        <v>1244</v>
      </c>
      <c r="C69" s="277">
        <v>18580.62</v>
      </c>
      <c r="D69" s="48"/>
      <c r="E69" s="54"/>
    </row>
    <row r="70" spans="1:5" ht="22.5" x14ac:dyDescent="0.2">
      <c r="A70" s="55">
        <v>4174</v>
      </c>
      <c r="B70" s="56" t="s">
        <v>394</v>
      </c>
      <c r="C70" s="277">
        <v>0</v>
      </c>
      <c r="D70" s="48"/>
      <c r="E70" s="54"/>
    </row>
    <row r="71" spans="1:5" ht="22.5" x14ac:dyDescent="0.2">
      <c r="A71" s="55">
        <v>4175</v>
      </c>
      <c r="B71" s="56" t="s">
        <v>393</v>
      </c>
      <c r="C71" s="277">
        <v>0</v>
      </c>
      <c r="D71" s="48"/>
      <c r="E71" s="54"/>
    </row>
    <row r="72" spans="1:5" ht="22.5" x14ac:dyDescent="0.2">
      <c r="A72" s="55">
        <v>4176</v>
      </c>
      <c r="B72" s="56" t="s">
        <v>392</v>
      </c>
      <c r="C72" s="277">
        <v>0</v>
      </c>
      <c r="D72" s="48"/>
      <c r="E72" s="54"/>
    </row>
    <row r="73" spans="1:5" ht="22.5" x14ac:dyDescent="0.2">
      <c r="A73" s="55">
        <v>4177</v>
      </c>
      <c r="B73" s="56" t="s">
        <v>391</v>
      </c>
      <c r="C73" s="277">
        <v>0</v>
      </c>
      <c r="D73" s="48"/>
      <c r="E73" s="54"/>
    </row>
    <row r="74" spans="1:5" ht="22.5" x14ac:dyDescent="0.2">
      <c r="A74" s="55">
        <v>4178</v>
      </c>
      <c r="B74" s="56" t="s">
        <v>390</v>
      </c>
      <c r="C74" s="277">
        <v>0</v>
      </c>
      <c r="D74" s="48"/>
      <c r="E74" s="54"/>
    </row>
    <row r="75" spans="1:5" x14ac:dyDescent="0.2">
      <c r="A75" s="55"/>
      <c r="B75" s="56"/>
      <c r="C75" s="277"/>
      <c r="D75" s="48"/>
      <c r="E75" s="54"/>
    </row>
    <row r="76" spans="1:5" x14ac:dyDescent="0.2">
      <c r="A76" s="53" t="s">
        <v>389</v>
      </c>
      <c r="B76" s="53"/>
      <c r="C76" s="273"/>
      <c r="D76" s="53"/>
      <c r="E76" s="53"/>
    </row>
    <row r="77" spans="1:5" x14ac:dyDescent="0.2">
      <c r="A77" s="52" t="s">
        <v>103</v>
      </c>
      <c r="B77" s="52" t="s">
        <v>104</v>
      </c>
      <c r="C77" s="274" t="s">
        <v>105</v>
      </c>
      <c r="D77" s="52" t="s">
        <v>388</v>
      </c>
      <c r="E77" s="52"/>
    </row>
    <row r="78" spans="1:5" ht="33.75" x14ac:dyDescent="0.2">
      <c r="A78" s="55">
        <v>4200</v>
      </c>
      <c r="B78" s="56" t="s">
        <v>387</v>
      </c>
      <c r="C78" s="278">
        <f>+C85</f>
        <v>75046640.5</v>
      </c>
      <c r="D78" s="48"/>
      <c r="E78" s="54"/>
    </row>
    <row r="79" spans="1:5" ht="22.5" x14ac:dyDescent="0.2">
      <c r="A79" s="55">
        <v>4210</v>
      </c>
      <c r="B79" s="56" t="s">
        <v>386</v>
      </c>
      <c r="C79" s="277">
        <v>0</v>
      </c>
      <c r="D79" s="48"/>
      <c r="E79" s="54"/>
    </row>
    <row r="80" spans="1:5" x14ac:dyDescent="0.2">
      <c r="A80" s="55">
        <v>4211</v>
      </c>
      <c r="B80" s="48" t="s">
        <v>296</v>
      </c>
      <c r="C80" s="277">
        <v>0</v>
      </c>
      <c r="D80" s="48"/>
      <c r="E80" s="54"/>
    </row>
    <row r="81" spans="1:5" x14ac:dyDescent="0.2">
      <c r="A81" s="55">
        <v>4212</v>
      </c>
      <c r="B81" s="48" t="s">
        <v>293</v>
      </c>
      <c r="C81" s="277">
        <v>0</v>
      </c>
      <c r="D81" s="48"/>
      <c r="E81" s="54"/>
    </row>
    <row r="82" spans="1:5" x14ac:dyDescent="0.2">
      <c r="A82" s="55">
        <v>4213</v>
      </c>
      <c r="B82" s="48" t="s">
        <v>290</v>
      </c>
      <c r="C82" s="277">
        <v>0</v>
      </c>
      <c r="D82" s="48"/>
      <c r="E82" s="54"/>
    </row>
    <row r="83" spans="1:5" x14ac:dyDescent="0.2">
      <c r="A83" s="55">
        <v>4214</v>
      </c>
      <c r="B83" s="48" t="s">
        <v>385</v>
      </c>
      <c r="C83" s="277">
        <v>0</v>
      </c>
      <c r="D83" s="48"/>
      <c r="E83" s="54"/>
    </row>
    <row r="84" spans="1:5" x14ac:dyDescent="0.2">
      <c r="A84" s="55">
        <v>4215</v>
      </c>
      <c r="B84" s="48" t="s">
        <v>384</v>
      </c>
      <c r="C84" s="277">
        <v>0</v>
      </c>
      <c r="D84" s="48"/>
      <c r="E84" s="54"/>
    </row>
    <row r="85" spans="1:5" x14ac:dyDescent="0.2">
      <c r="A85" s="55">
        <v>4220</v>
      </c>
      <c r="B85" s="48" t="s">
        <v>383</v>
      </c>
      <c r="C85" s="278">
        <f>+C86+C89</f>
        <v>75046640.5</v>
      </c>
      <c r="D85" s="48"/>
      <c r="E85" s="54"/>
    </row>
    <row r="86" spans="1:5" x14ac:dyDescent="0.2">
      <c r="A86" s="55">
        <v>4221</v>
      </c>
      <c r="B86" s="48" t="s">
        <v>382</v>
      </c>
      <c r="C86" s="277">
        <f>+C87+C88</f>
        <v>70429135.5</v>
      </c>
      <c r="D86" s="48"/>
      <c r="E86" s="54"/>
    </row>
    <row r="87" spans="1:5" x14ac:dyDescent="0.2">
      <c r="A87" s="186" t="s">
        <v>1245</v>
      </c>
      <c r="B87" s="41" t="s">
        <v>1246</v>
      </c>
      <c r="C87" s="277">
        <v>69718135.5</v>
      </c>
      <c r="D87" s="48"/>
      <c r="E87" s="54"/>
    </row>
    <row r="88" spans="1:5" x14ac:dyDescent="0.2">
      <c r="A88" s="186" t="s">
        <v>1247</v>
      </c>
      <c r="B88" s="41" t="s">
        <v>1248</v>
      </c>
      <c r="C88" s="277">
        <v>711000</v>
      </c>
      <c r="D88" s="48"/>
      <c r="E88" s="54"/>
    </row>
    <row r="89" spans="1:5" x14ac:dyDescent="0.2">
      <c r="A89" s="55">
        <v>4223</v>
      </c>
      <c r="B89" s="48" t="s">
        <v>323</v>
      </c>
      <c r="C89" s="278">
        <f>+C90</f>
        <v>4617505</v>
      </c>
      <c r="D89" s="48"/>
      <c r="E89" s="54"/>
    </row>
    <row r="90" spans="1:5" x14ac:dyDescent="0.2">
      <c r="A90" s="186" t="s">
        <v>1249</v>
      </c>
      <c r="B90" s="41" t="s">
        <v>1250</v>
      </c>
      <c r="C90" s="277">
        <v>4617505</v>
      </c>
      <c r="D90" s="48"/>
      <c r="E90" s="54"/>
    </row>
    <row r="91" spans="1:5" x14ac:dyDescent="0.2">
      <c r="A91" s="55">
        <v>4225</v>
      </c>
      <c r="B91" s="48" t="s">
        <v>315</v>
      </c>
      <c r="C91" s="277">
        <v>0</v>
      </c>
      <c r="D91" s="48"/>
      <c r="E91" s="54"/>
    </row>
    <row r="92" spans="1:5" x14ac:dyDescent="0.2">
      <c r="A92" s="55">
        <v>4227</v>
      </c>
      <c r="B92" s="48" t="s">
        <v>381</v>
      </c>
      <c r="C92" s="277">
        <v>0</v>
      </c>
      <c r="D92" s="48"/>
      <c r="E92" s="54"/>
    </row>
    <row r="93" spans="1:5" x14ac:dyDescent="0.2">
      <c r="A93" s="54"/>
      <c r="B93" s="54"/>
      <c r="C93" s="234"/>
      <c r="D93" s="54"/>
      <c r="E93" s="54"/>
    </row>
    <row r="94" spans="1:5" x14ac:dyDescent="0.2">
      <c r="A94" s="53" t="s">
        <v>380</v>
      </c>
      <c r="B94" s="53"/>
      <c r="C94" s="273"/>
      <c r="D94" s="53"/>
      <c r="E94" s="53"/>
    </row>
    <row r="95" spans="1:5" x14ac:dyDescent="0.2">
      <c r="A95" s="52" t="s">
        <v>103</v>
      </c>
      <c r="B95" s="52" t="s">
        <v>104</v>
      </c>
      <c r="C95" s="274" t="s">
        <v>105</v>
      </c>
      <c r="D95" s="52" t="s">
        <v>217</v>
      </c>
      <c r="E95" s="52" t="s">
        <v>120</v>
      </c>
    </row>
    <row r="96" spans="1:5" x14ac:dyDescent="0.2">
      <c r="A96" s="51">
        <v>4300</v>
      </c>
      <c r="B96" s="48" t="s">
        <v>379</v>
      </c>
      <c r="C96" s="277">
        <v>0</v>
      </c>
      <c r="D96" s="48"/>
      <c r="E96" s="48"/>
    </row>
    <row r="97" spans="1:5" x14ac:dyDescent="0.2">
      <c r="A97" s="51">
        <v>4310</v>
      </c>
      <c r="B97" s="48" t="s">
        <v>378</v>
      </c>
      <c r="C97" s="277">
        <v>0</v>
      </c>
      <c r="D97" s="48"/>
      <c r="E97" s="48"/>
    </row>
    <row r="98" spans="1:5" x14ac:dyDescent="0.2">
      <c r="A98" s="51">
        <v>4311</v>
      </c>
      <c r="B98" s="48" t="s">
        <v>377</v>
      </c>
      <c r="C98" s="277">
        <v>0</v>
      </c>
      <c r="D98" s="48"/>
      <c r="E98" s="48"/>
    </row>
    <row r="99" spans="1:5" x14ac:dyDescent="0.2">
      <c r="A99" s="51">
        <v>4319</v>
      </c>
      <c r="B99" s="48" t="s">
        <v>376</v>
      </c>
      <c r="C99" s="277">
        <v>0</v>
      </c>
      <c r="D99" s="48"/>
      <c r="E99" s="48"/>
    </row>
    <row r="100" spans="1:5" x14ac:dyDescent="0.2">
      <c r="A100" s="51">
        <v>4320</v>
      </c>
      <c r="B100" s="48" t="s">
        <v>375</v>
      </c>
      <c r="C100" s="277">
        <v>0</v>
      </c>
      <c r="D100" s="48"/>
      <c r="E100" s="48"/>
    </row>
    <row r="101" spans="1:5" x14ac:dyDescent="0.2">
      <c r="A101" s="51">
        <v>4321</v>
      </c>
      <c r="B101" s="48" t="s">
        <v>374</v>
      </c>
      <c r="C101" s="277">
        <v>0</v>
      </c>
      <c r="D101" s="48"/>
      <c r="E101" s="48"/>
    </row>
    <row r="102" spans="1:5" x14ac:dyDescent="0.2">
      <c r="A102" s="51">
        <v>4322</v>
      </c>
      <c r="B102" s="48" t="s">
        <v>373</v>
      </c>
      <c r="C102" s="277">
        <v>0</v>
      </c>
      <c r="D102" s="48"/>
      <c r="E102" s="48"/>
    </row>
    <row r="103" spans="1:5" x14ac:dyDescent="0.2">
      <c r="A103" s="51">
        <v>4323</v>
      </c>
      <c r="B103" s="48" t="s">
        <v>372</v>
      </c>
      <c r="C103" s="277">
        <v>0</v>
      </c>
      <c r="D103" s="48"/>
      <c r="E103" s="48"/>
    </row>
    <row r="104" spans="1:5" x14ac:dyDescent="0.2">
      <c r="A104" s="51">
        <v>4324</v>
      </c>
      <c r="B104" s="48" t="s">
        <v>371</v>
      </c>
      <c r="C104" s="277">
        <v>0</v>
      </c>
      <c r="D104" s="48"/>
      <c r="E104" s="48"/>
    </row>
    <row r="105" spans="1:5" x14ac:dyDescent="0.2">
      <c r="A105" s="51">
        <v>4325</v>
      </c>
      <c r="B105" s="48" t="s">
        <v>370</v>
      </c>
      <c r="C105" s="277">
        <v>0</v>
      </c>
      <c r="D105" s="48"/>
      <c r="E105" s="48"/>
    </row>
    <row r="106" spans="1:5" x14ac:dyDescent="0.2">
      <c r="A106" s="51">
        <v>4330</v>
      </c>
      <c r="B106" s="48" t="s">
        <v>369</v>
      </c>
      <c r="C106" s="277">
        <v>0</v>
      </c>
      <c r="D106" s="48"/>
      <c r="E106" s="48"/>
    </row>
    <row r="107" spans="1:5" x14ac:dyDescent="0.2">
      <c r="A107" s="51">
        <v>4331</v>
      </c>
      <c r="B107" s="48" t="s">
        <v>369</v>
      </c>
      <c r="C107" s="277">
        <v>0</v>
      </c>
      <c r="D107" s="48"/>
      <c r="E107" s="48"/>
    </row>
    <row r="108" spans="1:5" x14ac:dyDescent="0.2">
      <c r="A108" s="51">
        <v>4340</v>
      </c>
      <c r="B108" s="48" t="s">
        <v>368</v>
      </c>
      <c r="C108" s="277">
        <v>0</v>
      </c>
      <c r="D108" s="48"/>
      <c r="E108" s="48"/>
    </row>
    <row r="109" spans="1:5" x14ac:dyDescent="0.2">
      <c r="A109" s="51">
        <v>4341</v>
      </c>
      <c r="B109" s="48" t="s">
        <v>368</v>
      </c>
      <c r="C109" s="277">
        <v>0</v>
      </c>
      <c r="D109" s="48"/>
      <c r="E109" s="48"/>
    </row>
    <row r="110" spans="1:5" x14ac:dyDescent="0.2">
      <c r="A110" s="51">
        <v>4390</v>
      </c>
      <c r="B110" s="48" t="s">
        <v>362</v>
      </c>
      <c r="C110" s="277">
        <v>0</v>
      </c>
      <c r="D110" s="48"/>
      <c r="E110" s="48"/>
    </row>
    <row r="111" spans="1:5" x14ac:dyDescent="0.2">
      <c r="A111" s="51">
        <v>4392</v>
      </c>
      <c r="B111" s="48" t="s">
        <v>367</v>
      </c>
      <c r="C111" s="277">
        <v>0</v>
      </c>
      <c r="D111" s="48"/>
      <c r="E111" s="48"/>
    </row>
    <row r="112" spans="1:5" x14ac:dyDescent="0.2">
      <c r="A112" s="51">
        <v>4393</v>
      </c>
      <c r="B112" s="48" t="s">
        <v>366</v>
      </c>
      <c r="C112" s="277">
        <v>0</v>
      </c>
      <c r="D112" s="48"/>
      <c r="E112" s="48"/>
    </row>
    <row r="113" spans="1:6" x14ac:dyDescent="0.2">
      <c r="A113" s="51">
        <v>4394</v>
      </c>
      <c r="B113" s="48" t="s">
        <v>365</v>
      </c>
      <c r="C113" s="277">
        <v>0</v>
      </c>
      <c r="D113" s="48"/>
      <c r="E113" s="48"/>
    </row>
    <row r="114" spans="1:6" x14ac:dyDescent="0.2">
      <c r="A114" s="51">
        <v>4395</v>
      </c>
      <c r="B114" s="48" t="s">
        <v>246</v>
      </c>
      <c r="C114" s="277">
        <v>0</v>
      </c>
      <c r="D114" s="48"/>
      <c r="E114" s="48"/>
    </row>
    <row r="115" spans="1:6" x14ac:dyDescent="0.2">
      <c r="A115" s="51">
        <v>4396</v>
      </c>
      <c r="B115" s="48" t="s">
        <v>364</v>
      </c>
      <c r="C115" s="277">
        <v>0</v>
      </c>
      <c r="D115" s="48"/>
      <c r="E115" s="48"/>
    </row>
    <row r="116" spans="1:6" x14ac:dyDescent="0.2">
      <c r="A116" s="51">
        <v>4397</v>
      </c>
      <c r="B116" s="48" t="s">
        <v>363</v>
      </c>
      <c r="C116" s="277">
        <v>0</v>
      </c>
      <c r="D116" s="48"/>
      <c r="E116" s="48"/>
    </row>
    <row r="117" spans="1:6" x14ac:dyDescent="0.2">
      <c r="A117" s="51">
        <v>4399</v>
      </c>
      <c r="B117" s="48" t="s">
        <v>362</v>
      </c>
      <c r="C117" s="277">
        <v>0</v>
      </c>
      <c r="D117" s="48"/>
      <c r="E117" s="48"/>
    </row>
    <row r="118" spans="1:6" x14ac:dyDescent="0.2">
      <c r="A118" s="54"/>
      <c r="B118" s="54"/>
      <c r="C118" s="234"/>
      <c r="D118" s="54"/>
      <c r="E118" s="54"/>
    </row>
    <row r="119" spans="1:6" x14ac:dyDescent="0.2">
      <c r="A119" s="53" t="s">
        <v>361</v>
      </c>
      <c r="B119" s="53"/>
      <c r="C119" s="273"/>
      <c r="D119" s="53"/>
      <c r="E119" s="53"/>
    </row>
    <row r="120" spans="1:6" x14ac:dyDescent="0.2">
      <c r="A120" s="52" t="s">
        <v>103</v>
      </c>
      <c r="B120" s="52" t="s">
        <v>104</v>
      </c>
      <c r="C120" s="274" t="s">
        <v>105</v>
      </c>
      <c r="D120" s="52" t="s">
        <v>360</v>
      </c>
      <c r="E120" s="52" t="s">
        <v>120</v>
      </c>
    </row>
    <row r="121" spans="1:6" x14ac:dyDescent="0.2">
      <c r="A121" s="51">
        <v>5000</v>
      </c>
      <c r="B121" s="48" t="s">
        <v>359</v>
      </c>
      <c r="C121" s="278">
        <f>+C122+C274</f>
        <v>81071711.439999983</v>
      </c>
      <c r="D121" s="170">
        <f>C121/$C$121</f>
        <v>1</v>
      </c>
      <c r="E121" s="48"/>
    </row>
    <row r="122" spans="1:6" x14ac:dyDescent="0.2">
      <c r="A122" s="51">
        <v>5100</v>
      </c>
      <c r="B122" s="48" t="s">
        <v>358</v>
      </c>
      <c r="C122" s="277">
        <f>+C123+C147+C170</f>
        <v>79010087.979999989</v>
      </c>
      <c r="D122" s="170">
        <f>C122/$C$121</f>
        <v>0.97457037203999608</v>
      </c>
      <c r="E122" s="48"/>
      <c r="F122" s="320">
        <f>+C123+C147+C170</f>
        <v>79010087.979999989</v>
      </c>
    </row>
    <row r="123" spans="1:6" x14ac:dyDescent="0.2">
      <c r="A123" s="51">
        <v>5110</v>
      </c>
      <c r="B123" s="48" t="s">
        <v>357</v>
      </c>
      <c r="C123" s="319">
        <f>C124+C126+C129+C134+C138</f>
        <v>50896131.849999994</v>
      </c>
      <c r="D123" s="170">
        <f>C123/C122</f>
        <v>0.64417257531574257</v>
      </c>
      <c r="E123" s="48"/>
      <c r="F123" s="320">
        <f>+C124+C126+C129+C134+C138+C146</f>
        <v>50896131.849999994</v>
      </c>
    </row>
    <row r="124" spans="1:6" x14ac:dyDescent="0.2">
      <c r="A124" s="51">
        <v>5111</v>
      </c>
      <c r="B124" s="48" t="s">
        <v>356</v>
      </c>
      <c r="C124" s="319">
        <f>+C125</f>
        <v>22347733.960000001</v>
      </c>
      <c r="D124" s="170">
        <f>C124/$C$123</f>
        <v>0.43908511605288142</v>
      </c>
      <c r="E124" s="48"/>
    </row>
    <row r="125" spans="1:6" x14ac:dyDescent="0.2">
      <c r="A125" s="186" t="s">
        <v>1251</v>
      </c>
      <c r="B125" s="41" t="s">
        <v>1252</v>
      </c>
      <c r="C125" s="296">
        <v>22347733.960000001</v>
      </c>
      <c r="D125" s="170">
        <f>D124</f>
        <v>0.43908511605288142</v>
      </c>
      <c r="E125" s="41" t="s">
        <v>1253</v>
      </c>
    </row>
    <row r="126" spans="1:6" x14ac:dyDescent="0.2">
      <c r="A126" s="51">
        <v>5112</v>
      </c>
      <c r="B126" s="48" t="s">
        <v>355</v>
      </c>
      <c r="C126" s="319">
        <f>C127+C128</f>
        <v>6982338.3300000001</v>
      </c>
      <c r="D126" s="170">
        <f>C126/$C$123</f>
        <v>0.1371879959478689</v>
      </c>
      <c r="E126" s="48"/>
    </row>
    <row r="127" spans="1:6" x14ac:dyDescent="0.2">
      <c r="A127" s="186" t="s">
        <v>1254</v>
      </c>
      <c r="B127" s="41" t="s">
        <v>1255</v>
      </c>
      <c r="C127" s="296">
        <v>414055.55</v>
      </c>
      <c r="D127" s="170">
        <f>C127/$C$126</f>
        <v>5.9300413476240127E-2</v>
      </c>
      <c r="E127" s="48"/>
    </row>
    <row r="128" spans="1:6" x14ac:dyDescent="0.2">
      <c r="A128" s="186" t="s">
        <v>1256</v>
      </c>
      <c r="B128" s="41" t="s">
        <v>1257</v>
      </c>
      <c r="C128" s="296">
        <v>6568282.7800000003</v>
      </c>
      <c r="D128" s="170">
        <f>C128/$C$126</f>
        <v>0.94069958652375985</v>
      </c>
      <c r="E128" s="41" t="s">
        <v>1258</v>
      </c>
    </row>
    <row r="129" spans="1:5" x14ac:dyDescent="0.2">
      <c r="A129" s="51">
        <v>5113</v>
      </c>
      <c r="B129" s="48" t="s">
        <v>354</v>
      </c>
      <c r="C129" s="319">
        <f>SUM(C130:C133)</f>
        <v>4697793.93</v>
      </c>
      <c r="D129" s="170">
        <f>C129/$C$123</f>
        <v>9.2301590695442998E-2</v>
      </c>
      <c r="E129" s="48"/>
    </row>
    <row r="130" spans="1:5" x14ac:dyDescent="0.2">
      <c r="A130" s="194" t="s">
        <v>1259</v>
      </c>
      <c r="B130" s="48" t="s">
        <v>1260</v>
      </c>
      <c r="C130" s="296">
        <v>300000</v>
      </c>
      <c r="D130" s="170">
        <f>C130/$C$129</f>
        <v>6.3859761511505894E-2</v>
      </c>
      <c r="E130" s="48"/>
    </row>
    <row r="131" spans="1:5" x14ac:dyDescent="0.2">
      <c r="A131" s="186" t="s">
        <v>1261</v>
      </c>
      <c r="B131" s="41" t="s">
        <v>1262</v>
      </c>
      <c r="C131" s="296">
        <v>829707.8</v>
      </c>
      <c r="D131" s="170">
        <f t="shared" ref="D131:D133" si="0">C131/$C$129</f>
        <v>0.17661647410745412</v>
      </c>
      <c r="E131" s="48"/>
    </row>
    <row r="132" spans="1:5" x14ac:dyDescent="0.2">
      <c r="A132" s="186" t="s">
        <v>1263</v>
      </c>
      <c r="B132" s="41" t="s">
        <v>1264</v>
      </c>
      <c r="C132" s="296">
        <v>3221888.53</v>
      </c>
      <c r="D132" s="170">
        <f t="shared" si="0"/>
        <v>0.68583011047485432</v>
      </c>
      <c r="E132" s="48"/>
    </row>
    <row r="133" spans="1:5" x14ac:dyDescent="0.2">
      <c r="A133" s="186" t="s">
        <v>1265</v>
      </c>
      <c r="B133" s="41" t="s">
        <v>1266</v>
      </c>
      <c r="C133" s="296">
        <v>346197.6</v>
      </c>
      <c r="D133" s="170">
        <f t="shared" si="0"/>
        <v>7.3693653906185708E-2</v>
      </c>
      <c r="E133" s="48"/>
    </row>
    <row r="134" spans="1:5" x14ac:dyDescent="0.2">
      <c r="A134" s="51">
        <v>5114</v>
      </c>
      <c r="B134" s="48" t="s">
        <v>353</v>
      </c>
      <c r="C134" s="319">
        <f>SUM(C135:C137)</f>
        <v>6961956.2599999998</v>
      </c>
      <c r="D134" s="170">
        <f>C134/$C$123</f>
        <v>0.13678753191928475</v>
      </c>
      <c r="E134" s="48"/>
    </row>
    <row r="135" spans="1:5" x14ac:dyDescent="0.2">
      <c r="A135" s="186" t="s">
        <v>1267</v>
      </c>
      <c r="B135" s="41" t="s">
        <v>1268</v>
      </c>
      <c r="C135" s="296">
        <v>3266333.09</v>
      </c>
      <c r="D135" s="170">
        <f>C135/$C$134</f>
        <v>0.46916886116719153</v>
      </c>
      <c r="E135" s="48"/>
    </row>
    <row r="136" spans="1:5" x14ac:dyDescent="0.2">
      <c r="A136" s="186" t="s">
        <v>1269</v>
      </c>
      <c r="B136" s="41" t="s">
        <v>1270</v>
      </c>
      <c r="C136" s="296">
        <v>1641734.76</v>
      </c>
      <c r="D136" s="170">
        <f t="shared" ref="D136:D137" si="1">C136/$C$134</f>
        <v>0.23581515003657896</v>
      </c>
      <c r="E136" s="48"/>
    </row>
    <row r="137" spans="1:5" x14ac:dyDescent="0.2">
      <c r="A137" s="186" t="s">
        <v>1271</v>
      </c>
      <c r="B137" s="41" t="s">
        <v>1272</v>
      </c>
      <c r="C137" s="296">
        <v>2053888.41</v>
      </c>
      <c r="D137" s="170">
        <f t="shared" si="1"/>
        <v>0.29501598879622953</v>
      </c>
      <c r="E137" s="48"/>
    </row>
    <row r="138" spans="1:5" x14ac:dyDescent="0.2">
      <c r="A138" s="51">
        <v>5115</v>
      </c>
      <c r="B138" s="48" t="s">
        <v>352</v>
      </c>
      <c r="C138" s="319">
        <f>SUM(C139:C145)</f>
        <v>9906309.370000001</v>
      </c>
      <c r="D138" s="170">
        <f>C138/$C$123</f>
        <v>0.1946377653845221</v>
      </c>
      <c r="E138" s="48"/>
    </row>
    <row r="139" spans="1:5" x14ac:dyDescent="0.2">
      <c r="A139" s="186" t="s">
        <v>1273</v>
      </c>
      <c r="B139" s="41" t="s">
        <v>1274</v>
      </c>
      <c r="C139" s="296">
        <v>2312778.98</v>
      </c>
      <c r="D139" s="170">
        <f>C139/$C$138</f>
        <v>0.2334652486226563</v>
      </c>
      <c r="E139" s="117"/>
    </row>
    <row r="140" spans="1:5" x14ac:dyDescent="0.2">
      <c r="A140" s="186" t="s">
        <v>1275</v>
      </c>
      <c r="B140" s="41" t="s">
        <v>1276</v>
      </c>
      <c r="C140" s="296">
        <v>538443.91</v>
      </c>
      <c r="D140" s="170">
        <f t="shared" ref="D140:D145" si="2">C140/$C$138</f>
        <v>5.4353633617642609E-2</v>
      </c>
      <c r="E140" s="48"/>
    </row>
    <row r="141" spans="1:5" x14ac:dyDescent="0.2">
      <c r="A141" s="186" t="s">
        <v>1277</v>
      </c>
      <c r="B141" s="41" t="s">
        <v>1278</v>
      </c>
      <c r="C141" s="296">
        <v>2127466.69</v>
      </c>
      <c r="D141" s="170">
        <f t="shared" si="2"/>
        <v>0.21475875732720023</v>
      </c>
      <c r="E141" s="48"/>
    </row>
    <row r="142" spans="1:5" x14ac:dyDescent="0.2">
      <c r="A142" s="186" t="s">
        <v>1279</v>
      </c>
      <c r="B142" s="41" t="s">
        <v>1280</v>
      </c>
      <c r="C142" s="296">
        <v>212786</v>
      </c>
      <c r="D142" s="170">
        <f t="shared" si="2"/>
        <v>2.1479846030691849E-2</v>
      </c>
      <c r="E142" s="48"/>
    </row>
    <row r="143" spans="1:5" x14ac:dyDescent="0.2">
      <c r="A143" s="186" t="s">
        <v>1281</v>
      </c>
      <c r="B143" s="41" t="s">
        <v>1282</v>
      </c>
      <c r="C143" s="296">
        <v>291933</v>
      </c>
      <c r="D143" s="170">
        <f t="shared" si="2"/>
        <v>2.9469400671463176E-2</v>
      </c>
      <c r="E143" s="48"/>
    </row>
    <row r="144" spans="1:5" x14ac:dyDescent="0.2">
      <c r="A144" s="186" t="s">
        <v>1283</v>
      </c>
      <c r="B144" s="41" t="s">
        <v>1284</v>
      </c>
      <c r="C144" s="296">
        <v>2211450.48</v>
      </c>
      <c r="D144" s="170">
        <f t="shared" si="2"/>
        <v>0.22323656544556308</v>
      </c>
      <c r="E144" s="48"/>
    </row>
    <row r="145" spans="1:5" x14ac:dyDescent="0.2">
      <c r="A145" s="186" t="s">
        <v>1285</v>
      </c>
      <c r="B145" s="41" t="s">
        <v>1286</v>
      </c>
      <c r="C145" s="296">
        <v>2211450.31</v>
      </c>
      <c r="D145" s="170">
        <f t="shared" si="2"/>
        <v>0.22323654828478265</v>
      </c>
      <c r="E145" s="48"/>
    </row>
    <row r="146" spans="1:5" x14ac:dyDescent="0.2">
      <c r="A146" s="51">
        <v>5116</v>
      </c>
      <c r="B146" s="48" t="s">
        <v>351</v>
      </c>
      <c r="C146" s="296">
        <v>0</v>
      </c>
      <c r="D146" s="170">
        <f>C146/$C$123</f>
        <v>0</v>
      </c>
      <c r="E146" s="48"/>
    </row>
    <row r="147" spans="1:5" x14ac:dyDescent="0.2">
      <c r="A147" s="51">
        <v>5120</v>
      </c>
      <c r="B147" s="48" t="s">
        <v>350</v>
      </c>
      <c r="C147" s="319">
        <f>C148+C153+C156+C160+C164</f>
        <v>1530842</v>
      </c>
      <c r="D147" s="170">
        <f>C147/C122</f>
        <v>1.9375272691602441E-2</v>
      </c>
      <c r="E147" s="48"/>
    </row>
    <row r="148" spans="1:5" x14ac:dyDescent="0.2">
      <c r="A148" s="51">
        <v>5121</v>
      </c>
      <c r="B148" s="48" t="s">
        <v>349</v>
      </c>
      <c r="C148" s="319">
        <f>SUM(C149:C152)</f>
        <v>847904.37000000011</v>
      </c>
      <c r="D148" s="170">
        <f>C148/$C$147</f>
        <v>0.5538810471622807</v>
      </c>
      <c r="E148" s="48"/>
    </row>
    <row r="149" spans="1:5" x14ac:dyDescent="0.2">
      <c r="A149" s="186" t="s">
        <v>1287</v>
      </c>
      <c r="B149" s="41" t="s">
        <v>1288</v>
      </c>
      <c r="C149" s="296">
        <v>66397.67</v>
      </c>
      <c r="D149" s="170">
        <f>C149/$C$148</f>
        <v>7.83079700367625E-2</v>
      </c>
      <c r="E149" s="48"/>
    </row>
    <row r="150" spans="1:5" x14ac:dyDescent="0.2">
      <c r="A150" s="186" t="s">
        <v>1289</v>
      </c>
      <c r="B150" s="41" t="s">
        <v>1290</v>
      </c>
      <c r="C150" s="296">
        <v>222202.42</v>
      </c>
      <c r="D150" s="170">
        <f t="shared" ref="D150:D152" si="3">C150/$C$148</f>
        <v>0.26206070856787772</v>
      </c>
      <c r="E150" s="48"/>
    </row>
    <row r="151" spans="1:5" x14ac:dyDescent="0.2">
      <c r="A151" s="186" t="s">
        <v>1291</v>
      </c>
      <c r="B151" s="41" t="s">
        <v>1292</v>
      </c>
      <c r="C151" s="296">
        <v>10345</v>
      </c>
      <c r="D151" s="170">
        <f t="shared" si="3"/>
        <v>1.2200668337161652E-2</v>
      </c>
      <c r="E151" s="48"/>
    </row>
    <row r="152" spans="1:5" x14ac:dyDescent="0.2">
      <c r="A152" s="186" t="s">
        <v>1293</v>
      </c>
      <c r="B152" s="41" t="s">
        <v>1294</v>
      </c>
      <c r="C152" s="296">
        <v>548959.28</v>
      </c>
      <c r="D152" s="170">
        <f t="shared" si="3"/>
        <v>0.64743065305819802</v>
      </c>
      <c r="E152" s="48"/>
    </row>
    <row r="153" spans="1:5" x14ac:dyDescent="0.2">
      <c r="A153" s="51">
        <v>5122</v>
      </c>
      <c r="B153" s="48" t="s">
        <v>348</v>
      </c>
      <c r="C153" s="319">
        <f>+C154</f>
        <v>230614.18</v>
      </c>
      <c r="D153" s="170">
        <f>C153/$C$147</f>
        <v>0.15064531806678938</v>
      </c>
      <c r="E153" s="48"/>
    </row>
    <row r="154" spans="1:5" x14ac:dyDescent="0.2">
      <c r="A154" s="186" t="s">
        <v>1295</v>
      </c>
      <c r="B154" s="41" t="s">
        <v>1296</v>
      </c>
      <c r="C154" s="296">
        <v>230614.18</v>
      </c>
      <c r="D154" s="170">
        <f>C154/$C$153</f>
        <v>1</v>
      </c>
      <c r="E154" s="48"/>
    </row>
    <row r="155" spans="1:5" x14ac:dyDescent="0.2">
      <c r="A155" s="51">
        <v>5123</v>
      </c>
      <c r="B155" s="48" t="s">
        <v>347</v>
      </c>
      <c r="C155" s="296">
        <v>0</v>
      </c>
      <c r="D155" s="170">
        <f t="shared" ref="D155:D156" si="4">C155/$C$147</f>
        <v>0</v>
      </c>
      <c r="E155" s="48"/>
    </row>
    <row r="156" spans="1:5" x14ac:dyDescent="0.2">
      <c r="A156" s="51">
        <v>5124</v>
      </c>
      <c r="B156" s="48" t="s">
        <v>346</v>
      </c>
      <c r="C156" s="319">
        <f>C157+C158</f>
        <v>79957.710000000006</v>
      </c>
      <c r="D156" s="170">
        <f t="shared" si="4"/>
        <v>5.2231196949129963E-2</v>
      </c>
      <c r="E156" s="48"/>
    </row>
    <row r="157" spans="1:5" x14ac:dyDescent="0.2">
      <c r="A157" s="186" t="s">
        <v>1297</v>
      </c>
      <c r="B157" s="48" t="s">
        <v>1298</v>
      </c>
      <c r="C157" s="296">
        <v>8784.02</v>
      </c>
      <c r="D157" s="170">
        <f>C157/$C$156</f>
        <v>0.10985832385644861</v>
      </c>
      <c r="E157" s="48"/>
    </row>
    <row r="158" spans="1:5" x14ac:dyDescent="0.2">
      <c r="A158" s="186" t="s">
        <v>1299</v>
      </c>
      <c r="B158" s="41" t="s">
        <v>1300</v>
      </c>
      <c r="C158" s="296">
        <v>71173.69</v>
      </c>
      <c r="D158" s="170">
        <f t="shared" ref="D158" si="5">C158/$C$156</f>
        <v>0.89014167614355133</v>
      </c>
      <c r="E158" s="48"/>
    </row>
    <row r="159" spans="1:5" x14ac:dyDescent="0.2">
      <c r="A159" s="51">
        <v>5125</v>
      </c>
      <c r="B159" s="48" t="s">
        <v>345</v>
      </c>
      <c r="C159" s="296">
        <v>0</v>
      </c>
      <c r="D159" s="170">
        <f t="shared" ref="D159:D160" si="6">C159/$C$147</f>
        <v>0</v>
      </c>
      <c r="E159" s="48"/>
    </row>
    <row r="160" spans="1:5" x14ac:dyDescent="0.2">
      <c r="A160" s="51">
        <v>5126</v>
      </c>
      <c r="B160" s="48" t="s">
        <v>344</v>
      </c>
      <c r="C160" s="319">
        <f>+C161</f>
        <v>336199.11</v>
      </c>
      <c r="D160" s="170">
        <f t="shared" si="6"/>
        <v>0.21961711920629301</v>
      </c>
      <c r="E160" s="48"/>
    </row>
    <row r="161" spans="1:5" x14ac:dyDescent="0.2">
      <c r="A161" s="186" t="s">
        <v>1301</v>
      </c>
      <c r="B161" s="41" t="s">
        <v>1302</v>
      </c>
      <c r="C161" s="296">
        <v>336199.11</v>
      </c>
      <c r="D161" s="170">
        <f>C161/$C$160</f>
        <v>1</v>
      </c>
      <c r="E161" s="48"/>
    </row>
    <row r="162" spans="1:5" x14ac:dyDescent="0.2">
      <c r="A162" s="51">
        <v>5127</v>
      </c>
      <c r="B162" s="48" t="s">
        <v>343</v>
      </c>
      <c r="C162" s="296">
        <v>0</v>
      </c>
      <c r="D162" s="170">
        <f t="shared" ref="D162:D164" si="7">C162/$C$147</f>
        <v>0</v>
      </c>
      <c r="E162" s="48"/>
    </row>
    <row r="163" spans="1:5" x14ac:dyDescent="0.2">
      <c r="A163" s="51">
        <v>5128</v>
      </c>
      <c r="B163" s="48" t="s">
        <v>342</v>
      </c>
      <c r="C163" s="296">
        <v>0</v>
      </c>
      <c r="D163" s="170">
        <f t="shared" si="7"/>
        <v>0</v>
      </c>
      <c r="E163" s="48"/>
    </row>
    <row r="164" spans="1:5" x14ac:dyDescent="0.2">
      <c r="A164" s="51">
        <v>5129</v>
      </c>
      <c r="B164" s="48" t="s">
        <v>341</v>
      </c>
      <c r="C164" s="319">
        <f>SUM(C165:C169)</f>
        <v>36166.629999999997</v>
      </c>
      <c r="D164" s="170">
        <f t="shared" si="7"/>
        <v>2.362531861550702E-2</v>
      </c>
      <c r="E164" s="48"/>
    </row>
    <row r="165" spans="1:5" x14ac:dyDescent="0.2">
      <c r="A165" s="186" t="s">
        <v>1303</v>
      </c>
      <c r="B165" s="48" t="s">
        <v>1304</v>
      </c>
      <c r="C165" s="296">
        <v>1392</v>
      </c>
      <c r="D165" s="170">
        <f>C165/$C$164</f>
        <v>3.8488518283290425E-2</v>
      </c>
      <c r="E165" s="48"/>
    </row>
    <row r="166" spans="1:5" x14ac:dyDescent="0.2">
      <c r="A166" s="186" t="s">
        <v>1305</v>
      </c>
      <c r="B166" s="41" t="s">
        <v>1306</v>
      </c>
      <c r="C166" s="296">
        <v>634.66</v>
      </c>
      <c r="D166" s="170">
        <f t="shared" ref="D166:D169" si="8">C166/$C$164</f>
        <v>1.7548220555799642E-2</v>
      </c>
      <c r="E166" s="48"/>
    </row>
    <row r="167" spans="1:5" x14ac:dyDescent="0.2">
      <c r="A167" s="186" t="s">
        <v>1307</v>
      </c>
      <c r="B167" s="41" t="s">
        <v>1308</v>
      </c>
      <c r="C167" s="296">
        <v>20209.55</v>
      </c>
      <c r="D167" s="170">
        <f t="shared" si="8"/>
        <v>0.5587899674368334</v>
      </c>
      <c r="E167" s="48"/>
    </row>
    <row r="168" spans="1:5" x14ac:dyDescent="0.2">
      <c r="A168" s="186" t="s">
        <v>1309</v>
      </c>
      <c r="B168" s="41" t="s">
        <v>1310</v>
      </c>
      <c r="C168" s="296">
        <v>1640</v>
      </c>
      <c r="D168" s="170">
        <f t="shared" si="8"/>
        <v>4.5345668092382399E-2</v>
      </c>
      <c r="E168" s="48"/>
    </row>
    <row r="169" spans="1:5" x14ac:dyDescent="0.2">
      <c r="A169" s="186" t="s">
        <v>1311</v>
      </c>
      <c r="B169" s="41" t="s">
        <v>1310</v>
      </c>
      <c r="C169" s="296">
        <v>12290.42</v>
      </c>
      <c r="D169" s="170">
        <f t="shared" si="8"/>
        <v>0.33982762563169422</v>
      </c>
      <c r="E169" s="48"/>
    </row>
    <row r="170" spans="1:5" x14ac:dyDescent="0.2">
      <c r="A170" s="51">
        <v>5130</v>
      </c>
      <c r="B170" s="48" t="s">
        <v>340</v>
      </c>
      <c r="C170" s="319">
        <f>C171+C178+C181+C185+C188+C195+C198+C203+C210</f>
        <v>26583114.130000003</v>
      </c>
      <c r="D170" s="170">
        <f>C170/$C$122</f>
        <v>0.33645215199265505</v>
      </c>
      <c r="E170" s="48"/>
    </row>
    <row r="171" spans="1:5" x14ac:dyDescent="0.2">
      <c r="A171" s="51">
        <v>5131</v>
      </c>
      <c r="B171" s="48" t="s">
        <v>339</v>
      </c>
      <c r="C171" s="319">
        <f>SUM(C172:C177)</f>
        <v>1908908.26</v>
      </c>
      <c r="D171" s="170">
        <f>C171/$C$170</f>
        <v>7.1809053321022623E-2</v>
      </c>
      <c r="E171" s="48"/>
    </row>
    <row r="172" spans="1:5" x14ac:dyDescent="0.2">
      <c r="A172" s="186" t="s">
        <v>1312</v>
      </c>
      <c r="B172" s="41" t="s">
        <v>1313</v>
      </c>
      <c r="C172" s="296">
        <v>453247.18</v>
      </c>
      <c r="D172" s="170">
        <f>C172/$C$171</f>
        <v>0.23743790599973619</v>
      </c>
      <c r="E172" s="48"/>
    </row>
    <row r="173" spans="1:5" x14ac:dyDescent="0.2">
      <c r="A173" s="186" t="s">
        <v>1314</v>
      </c>
      <c r="B173" s="41" t="s">
        <v>1315</v>
      </c>
      <c r="C173" s="296">
        <v>7179</v>
      </c>
      <c r="D173" s="170">
        <f t="shared" ref="D173:D177" si="9">C173/$C$171</f>
        <v>3.7607883785887122E-3</v>
      </c>
      <c r="E173" s="48"/>
    </row>
    <row r="174" spans="1:5" x14ac:dyDescent="0.2">
      <c r="A174" s="186" t="s">
        <v>1316</v>
      </c>
      <c r="B174" s="41" t="s">
        <v>1317</v>
      </c>
      <c r="C174" s="296">
        <v>181247.63</v>
      </c>
      <c r="D174" s="170">
        <f t="shared" si="9"/>
        <v>9.4948318784057226E-2</v>
      </c>
      <c r="E174" s="48"/>
    </row>
    <row r="175" spans="1:5" x14ac:dyDescent="0.2">
      <c r="A175" s="186" t="s">
        <v>1318</v>
      </c>
      <c r="B175" s="41" t="s">
        <v>1319</v>
      </c>
      <c r="C175" s="296">
        <v>370469.53</v>
      </c>
      <c r="D175" s="170">
        <f t="shared" si="9"/>
        <v>0.19407403580515703</v>
      </c>
      <c r="E175" s="48"/>
    </row>
    <row r="176" spans="1:5" x14ac:dyDescent="0.2">
      <c r="A176" s="186" t="s">
        <v>1320</v>
      </c>
      <c r="B176" s="41" t="s">
        <v>1321</v>
      </c>
      <c r="C176" s="296">
        <v>870503.95</v>
      </c>
      <c r="D176" s="170">
        <f t="shared" si="9"/>
        <v>0.45602188865797039</v>
      </c>
      <c r="E176" s="48"/>
    </row>
    <row r="177" spans="1:5" x14ac:dyDescent="0.2">
      <c r="A177" s="186" t="s">
        <v>1322</v>
      </c>
      <c r="B177" s="41" t="s">
        <v>1323</v>
      </c>
      <c r="C177" s="296">
        <v>26260.97</v>
      </c>
      <c r="D177" s="170">
        <f t="shared" si="9"/>
        <v>1.3757062374490434E-2</v>
      </c>
      <c r="E177" s="48"/>
    </row>
    <row r="178" spans="1:5" x14ac:dyDescent="0.2">
      <c r="A178" s="51">
        <v>5132</v>
      </c>
      <c r="B178" s="48" t="s">
        <v>338</v>
      </c>
      <c r="C178" s="319">
        <f>SUM(C179:C180)</f>
        <v>18563.82</v>
      </c>
      <c r="D178" s="170">
        <f>C178/$C$170</f>
        <v>6.9833127560664759E-4</v>
      </c>
      <c r="E178" s="48"/>
    </row>
    <row r="179" spans="1:5" x14ac:dyDescent="0.2">
      <c r="A179" s="186" t="s">
        <v>1324</v>
      </c>
      <c r="B179" s="41" t="s">
        <v>1325</v>
      </c>
      <c r="C179" s="296">
        <v>12938.82</v>
      </c>
      <c r="D179" s="170">
        <f>C179/$C$178</f>
        <v>0.69699124425899406</v>
      </c>
      <c r="E179" s="48"/>
    </row>
    <row r="180" spans="1:5" x14ac:dyDescent="0.2">
      <c r="A180" s="186" t="s">
        <v>1326</v>
      </c>
      <c r="B180" s="41" t="s">
        <v>1327</v>
      </c>
      <c r="C180" s="296">
        <v>5625</v>
      </c>
      <c r="D180" s="170">
        <f t="shared" ref="D180" si="10">C180/$C$178</f>
        <v>0.30300875574100589</v>
      </c>
      <c r="E180" s="48"/>
    </row>
    <row r="181" spans="1:5" x14ac:dyDescent="0.2">
      <c r="A181" s="51">
        <v>5133</v>
      </c>
      <c r="B181" s="48" t="s">
        <v>337</v>
      </c>
      <c r="C181" s="319">
        <f>SUM(C182:C184)</f>
        <v>904586.63</v>
      </c>
      <c r="D181" s="170">
        <f>C181/$C$170</f>
        <v>3.4028617775038683E-2</v>
      </c>
      <c r="E181" s="48"/>
    </row>
    <row r="182" spans="1:5" x14ac:dyDescent="0.2">
      <c r="A182" s="186" t="s">
        <v>1328</v>
      </c>
      <c r="B182" s="41" t="s">
        <v>1329</v>
      </c>
      <c r="C182" s="296">
        <v>104858.62</v>
      </c>
      <c r="D182" s="170">
        <f>C182/$C$181</f>
        <v>0.11591882581771079</v>
      </c>
      <c r="E182" s="48"/>
    </row>
    <row r="183" spans="1:5" x14ac:dyDescent="0.2">
      <c r="A183" s="186" t="s">
        <v>1330</v>
      </c>
      <c r="B183" s="41" t="s">
        <v>1331</v>
      </c>
      <c r="C183" s="296">
        <v>799178.01</v>
      </c>
      <c r="D183" s="170">
        <f t="shared" ref="D183:D184" si="11">C183/$C$181</f>
        <v>0.88347316165838097</v>
      </c>
      <c r="E183" s="48"/>
    </row>
    <row r="184" spans="1:5" x14ac:dyDescent="0.2">
      <c r="A184" s="186" t="s">
        <v>1332</v>
      </c>
      <c r="B184" s="41" t="s">
        <v>1333</v>
      </c>
      <c r="C184" s="296">
        <v>550</v>
      </c>
      <c r="D184" s="170">
        <f t="shared" si="11"/>
        <v>6.0801252390829609E-4</v>
      </c>
      <c r="E184" s="48"/>
    </row>
    <row r="185" spans="1:5" x14ac:dyDescent="0.2">
      <c r="A185" s="51">
        <v>5134</v>
      </c>
      <c r="B185" s="48" t="s">
        <v>336</v>
      </c>
      <c r="C185" s="319">
        <f>SUM(C186:C187)</f>
        <v>109572.06</v>
      </c>
      <c r="D185" s="170">
        <f>C185/$C$170</f>
        <v>4.1218669665321105E-3</v>
      </c>
      <c r="E185" s="48"/>
    </row>
    <row r="186" spans="1:5" x14ac:dyDescent="0.2">
      <c r="A186" s="186" t="s">
        <v>1334</v>
      </c>
      <c r="B186" s="41" t="s">
        <v>1335</v>
      </c>
      <c r="C186" s="296">
        <v>47136.12</v>
      </c>
      <c r="D186" s="170">
        <f>C186/$C$185</f>
        <v>0.43018375304799422</v>
      </c>
      <c r="E186" s="48"/>
    </row>
    <row r="187" spans="1:5" x14ac:dyDescent="0.2">
      <c r="A187" s="186" t="s">
        <v>1336</v>
      </c>
      <c r="B187" s="41" t="s">
        <v>1337</v>
      </c>
      <c r="C187" s="296">
        <v>62435.94</v>
      </c>
      <c r="D187" s="170">
        <f t="shared" ref="D187" si="12">C187/$C$185</f>
        <v>0.56981624695200583</v>
      </c>
      <c r="E187" s="48"/>
    </row>
    <row r="188" spans="1:5" x14ac:dyDescent="0.2">
      <c r="A188" s="51">
        <v>5135</v>
      </c>
      <c r="B188" s="48" t="s">
        <v>335</v>
      </c>
      <c r="C188" s="319">
        <f>SUM(C189:C194)</f>
        <v>1519511.78</v>
      </c>
      <c r="D188" s="170">
        <f>C188/$C$170</f>
        <v>5.7160789084721123E-2</v>
      </c>
      <c r="E188" s="48"/>
    </row>
    <row r="189" spans="1:5" x14ac:dyDescent="0.2">
      <c r="A189" s="186" t="s">
        <v>1338</v>
      </c>
      <c r="B189" s="41" t="s">
        <v>1339</v>
      </c>
      <c r="C189" s="296">
        <v>1218382.76</v>
      </c>
      <c r="D189" s="170">
        <f>C189/$C$188</f>
        <v>0.80182514939107608</v>
      </c>
      <c r="E189" s="48"/>
    </row>
    <row r="190" spans="1:5" x14ac:dyDescent="0.2">
      <c r="A190" s="186" t="s">
        <v>1340</v>
      </c>
      <c r="B190" s="41" t="s">
        <v>1341</v>
      </c>
      <c r="C190" s="296">
        <v>12960.29</v>
      </c>
      <c r="D190" s="170">
        <f t="shared" ref="D190:D194" si="13">C190/$C$188</f>
        <v>8.5292461503654812E-3</v>
      </c>
      <c r="E190" s="48"/>
    </row>
    <row r="191" spans="1:5" x14ac:dyDescent="0.2">
      <c r="A191" s="186" t="s">
        <v>1342</v>
      </c>
      <c r="B191" s="41" t="s">
        <v>1341</v>
      </c>
      <c r="C191" s="296">
        <v>196400</v>
      </c>
      <c r="D191" s="170">
        <f t="shared" si="13"/>
        <v>0.12925204173145666</v>
      </c>
      <c r="E191" s="48"/>
    </row>
    <row r="192" spans="1:5" x14ac:dyDescent="0.2">
      <c r="A192" s="186" t="s">
        <v>1343</v>
      </c>
      <c r="B192" s="41" t="s">
        <v>1344</v>
      </c>
      <c r="C192" s="296">
        <v>24394.59</v>
      </c>
      <c r="D192" s="170">
        <f t="shared" si="13"/>
        <v>1.6054228944510057E-2</v>
      </c>
      <c r="E192" s="48"/>
    </row>
    <row r="193" spans="1:5" x14ac:dyDescent="0.2">
      <c r="A193" s="186" t="s">
        <v>1345</v>
      </c>
      <c r="B193" s="41" t="s">
        <v>1341</v>
      </c>
      <c r="C193" s="296">
        <v>14280</v>
      </c>
      <c r="D193" s="170">
        <f t="shared" si="13"/>
        <v>9.3977553764012286E-3</v>
      </c>
      <c r="E193" s="48"/>
    </row>
    <row r="194" spans="1:5" x14ac:dyDescent="0.2">
      <c r="A194" s="186" t="s">
        <v>1346</v>
      </c>
      <c r="B194" s="41" t="s">
        <v>1347</v>
      </c>
      <c r="C194" s="296">
        <v>53094.14</v>
      </c>
      <c r="D194" s="170">
        <f t="shared" si="13"/>
        <v>3.4941578406190443E-2</v>
      </c>
      <c r="E194" s="48"/>
    </row>
    <row r="195" spans="1:5" x14ac:dyDescent="0.2">
      <c r="A195" s="51">
        <v>5136</v>
      </c>
      <c r="B195" s="48" t="s">
        <v>334</v>
      </c>
      <c r="C195" s="319">
        <f>SUM(C196:C197)</f>
        <v>978612.91999999993</v>
      </c>
      <c r="D195" s="170">
        <f>C195/$C$170</f>
        <v>3.6813328762547046E-2</v>
      </c>
      <c r="E195" s="48"/>
    </row>
    <row r="196" spans="1:5" x14ac:dyDescent="0.2">
      <c r="A196" s="186" t="s">
        <v>1348</v>
      </c>
      <c r="B196" s="41" t="s">
        <v>1349</v>
      </c>
      <c r="C196" s="296">
        <v>615391.88</v>
      </c>
      <c r="D196" s="170">
        <f>C196/$C$195</f>
        <v>0.62884095174218635</v>
      </c>
      <c r="E196" s="48"/>
    </row>
    <row r="197" spans="1:5" x14ac:dyDescent="0.2">
      <c r="A197" s="186" t="s">
        <v>1350</v>
      </c>
      <c r="B197" s="41" t="s">
        <v>1351</v>
      </c>
      <c r="C197" s="296">
        <v>363221.04</v>
      </c>
      <c r="D197" s="170">
        <f t="shared" ref="D197" si="14">C197/$C$195</f>
        <v>0.37115904825781371</v>
      </c>
      <c r="E197" s="48"/>
    </row>
    <row r="198" spans="1:5" x14ac:dyDescent="0.2">
      <c r="A198" s="51">
        <v>5137</v>
      </c>
      <c r="B198" s="48" t="s">
        <v>333</v>
      </c>
      <c r="C198" s="319">
        <f>SUM(C199:C202)</f>
        <v>95070.6</v>
      </c>
      <c r="D198" s="170">
        <f>C198/$C$170</f>
        <v>3.5763530011974558E-3</v>
      </c>
      <c r="E198" s="48"/>
    </row>
    <row r="199" spans="1:5" x14ac:dyDescent="0.2">
      <c r="A199" s="186" t="s">
        <v>1352</v>
      </c>
      <c r="B199" s="48" t="s">
        <v>1353</v>
      </c>
      <c r="C199" s="296">
        <v>6284.48</v>
      </c>
      <c r="D199" s="170">
        <f>C199/$C$198</f>
        <v>6.6103295866440301E-2</v>
      </c>
      <c r="E199" s="48"/>
    </row>
    <row r="200" spans="1:5" x14ac:dyDescent="0.2">
      <c r="A200" s="186" t="s">
        <v>1354</v>
      </c>
      <c r="B200" s="41" t="s">
        <v>1355</v>
      </c>
      <c r="C200" s="296">
        <v>21490.77</v>
      </c>
      <c r="D200" s="170">
        <f t="shared" ref="D200:D202" si="15">C200/$C$198</f>
        <v>0.22605064026102706</v>
      </c>
      <c r="E200" s="48"/>
    </row>
    <row r="201" spans="1:5" x14ac:dyDescent="0.2">
      <c r="A201" s="186" t="s">
        <v>1356</v>
      </c>
      <c r="B201" s="41" t="s">
        <v>1357</v>
      </c>
      <c r="C201" s="296">
        <v>61269.89</v>
      </c>
      <c r="D201" s="170">
        <f t="shared" si="15"/>
        <v>0.64446726958702261</v>
      </c>
      <c r="E201" s="48"/>
    </row>
    <row r="202" spans="1:5" x14ac:dyDescent="0.2">
      <c r="A202" s="186" t="s">
        <v>1358</v>
      </c>
      <c r="B202" s="41" t="s">
        <v>1359</v>
      </c>
      <c r="C202" s="296">
        <v>6025.46</v>
      </c>
      <c r="D202" s="170">
        <f t="shared" si="15"/>
        <v>6.3378794285509923E-2</v>
      </c>
      <c r="E202" s="48"/>
    </row>
    <row r="203" spans="1:5" x14ac:dyDescent="0.2">
      <c r="A203" s="51">
        <v>5138</v>
      </c>
      <c r="B203" s="48" t="s">
        <v>332</v>
      </c>
      <c r="C203" s="319">
        <f>SUM(C204:C209)</f>
        <v>12835318.060000002</v>
      </c>
      <c r="D203" s="170">
        <f>C203/$C$170</f>
        <v>0.48283726267852428</v>
      </c>
      <c r="E203" s="48"/>
    </row>
    <row r="204" spans="1:5" x14ac:dyDescent="0.2">
      <c r="A204" s="186" t="s">
        <v>1360</v>
      </c>
      <c r="B204" s="48" t="s">
        <v>1361</v>
      </c>
      <c r="C204" s="296">
        <v>60215.8</v>
      </c>
      <c r="D204" s="170">
        <f>C204/$C$203</f>
        <v>4.6914147135672917E-3</v>
      </c>
      <c r="E204" s="48"/>
    </row>
    <row r="205" spans="1:5" x14ac:dyDescent="0.2">
      <c r="A205" s="186" t="s">
        <v>1362</v>
      </c>
      <c r="B205" s="48" t="s">
        <v>1363</v>
      </c>
      <c r="C205" s="296">
        <v>126364.83</v>
      </c>
      <c r="D205" s="170">
        <f t="shared" ref="D205:D209" si="16">C205/$C$203</f>
        <v>9.8450875474448488E-3</v>
      </c>
      <c r="E205" s="48"/>
    </row>
    <row r="206" spans="1:5" ht="45" x14ac:dyDescent="0.2">
      <c r="A206" s="186" t="s">
        <v>1364</v>
      </c>
      <c r="B206" s="41" t="s">
        <v>1365</v>
      </c>
      <c r="C206" s="296">
        <v>11717556.74</v>
      </c>
      <c r="D206" s="170">
        <f t="shared" si="16"/>
        <v>0.91291518334217248</v>
      </c>
      <c r="E206" s="195" t="s">
        <v>1366</v>
      </c>
    </row>
    <row r="207" spans="1:5" x14ac:dyDescent="0.2">
      <c r="A207" s="186" t="s">
        <v>1367</v>
      </c>
      <c r="B207" s="41" t="s">
        <v>1368</v>
      </c>
      <c r="C207" s="296">
        <v>826585.71</v>
      </c>
      <c r="D207" s="170">
        <f t="shared" si="16"/>
        <v>6.4399316490330885E-2</v>
      </c>
      <c r="E207" s="48"/>
    </row>
    <row r="208" spans="1:5" x14ac:dyDescent="0.2">
      <c r="A208" s="186" t="s">
        <v>1369</v>
      </c>
      <c r="B208" s="41" t="s">
        <v>1370</v>
      </c>
      <c r="C208" s="296">
        <v>41043.519999999997</v>
      </c>
      <c r="D208" s="170">
        <f t="shared" si="16"/>
        <v>3.1977018261750804E-3</v>
      </c>
      <c r="E208" s="48"/>
    </row>
    <row r="209" spans="1:5" x14ac:dyDescent="0.2">
      <c r="A209" s="186" t="s">
        <v>1371</v>
      </c>
      <c r="B209" s="41" t="s">
        <v>1372</v>
      </c>
      <c r="C209" s="296">
        <v>63551.46</v>
      </c>
      <c r="D209" s="170">
        <f t="shared" si="16"/>
        <v>4.9512960803092081E-3</v>
      </c>
      <c r="E209" s="48"/>
    </row>
    <row r="210" spans="1:5" x14ac:dyDescent="0.2">
      <c r="A210" s="51">
        <v>5139</v>
      </c>
      <c r="B210" s="48" t="s">
        <v>331</v>
      </c>
      <c r="C210" s="319">
        <f>SUM(C211:C215)</f>
        <v>8212970</v>
      </c>
      <c r="D210" s="170">
        <f>C210/$C$170</f>
        <v>0.30895439713480999</v>
      </c>
      <c r="E210" s="48"/>
    </row>
    <row r="211" spans="1:5" x14ac:dyDescent="0.2">
      <c r="A211" s="186" t="s">
        <v>1373</v>
      </c>
      <c r="B211" s="41" t="s">
        <v>1374</v>
      </c>
      <c r="C211" s="296">
        <v>3320138.63</v>
      </c>
      <c r="D211" s="170">
        <f>C211/$C$210</f>
        <v>0.40425554093099086</v>
      </c>
      <c r="E211" s="48"/>
    </row>
    <row r="212" spans="1:5" x14ac:dyDescent="0.2">
      <c r="A212" s="186" t="s">
        <v>1375</v>
      </c>
      <c r="B212" s="41" t="s">
        <v>1376</v>
      </c>
      <c r="C212" s="296">
        <v>16468.61</v>
      </c>
      <c r="D212" s="170">
        <f t="shared" ref="D212:D215" si="17">C212/$C$210</f>
        <v>2.0051954408697465E-3</v>
      </c>
      <c r="E212" s="48"/>
    </row>
    <row r="213" spans="1:5" x14ac:dyDescent="0.2">
      <c r="A213" s="186" t="s">
        <v>1377</v>
      </c>
      <c r="B213" s="41" t="s">
        <v>1378</v>
      </c>
      <c r="C213" s="296">
        <v>128531.52</v>
      </c>
      <c r="D213" s="170">
        <f t="shared" si="17"/>
        <v>1.5649822171516517E-2</v>
      </c>
      <c r="E213" s="48"/>
    </row>
    <row r="214" spans="1:5" x14ac:dyDescent="0.2">
      <c r="A214" s="186" t="s">
        <v>1379</v>
      </c>
      <c r="B214" s="41" t="s">
        <v>1380</v>
      </c>
      <c r="C214" s="296">
        <v>910235.02</v>
      </c>
      <c r="D214" s="170">
        <f t="shared" si="17"/>
        <v>0.11082897173616853</v>
      </c>
      <c r="E214" s="48"/>
    </row>
    <row r="215" spans="1:5" x14ac:dyDescent="0.2">
      <c r="A215" s="186" t="s">
        <v>1381</v>
      </c>
      <c r="B215" s="41" t="s">
        <v>1382</v>
      </c>
      <c r="C215" s="296">
        <v>3837596.22</v>
      </c>
      <c r="D215" s="170">
        <f t="shared" si="17"/>
        <v>0.46726046972045437</v>
      </c>
      <c r="E215" s="48"/>
    </row>
    <row r="216" spans="1:5" x14ac:dyDescent="0.2">
      <c r="A216" s="51">
        <v>5200</v>
      </c>
      <c r="B216" s="48" t="s">
        <v>330</v>
      </c>
      <c r="C216" s="296">
        <v>0</v>
      </c>
      <c r="D216" s="170">
        <f t="shared" ref="D216:D252" si="18">+C216/$C$121</f>
        <v>0</v>
      </c>
      <c r="E216" s="48"/>
    </row>
    <row r="217" spans="1:5" x14ac:dyDescent="0.2">
      <c r="A217" s="51">
        <v>5210</v>
      </c>
      <c r="B217" s="48" t="s">
        <v>329</v>
      </c>
      <c r="C217" s="296">
        <v>0</v>
      </c>
      <c r="D217" s="170">
        <f t="shared" si="18"/>
        <v>0</v>
      </c>
      <c r="E217" s="48"/>
    </row>
    <row r="218" spans="1:5" x14ac:dyDescent="0.2">
      <c r="A218" s="51">
        <v>5211</v>
      </c>
      <c r="B218" s="48" t="s">
        <v>328</v>
      </c>
      <c r="C218" s="296">
        <v>0</v>
      </c>
      <c r="D218" s="170">
        <f t="shared" si="18"/>
        <v>0</v>
      </c>
      <c r="E218" s="48"/>
    </row>
    <row r="219" spans="1:5" x14ac:dyDescent="0.2">
      <c r="A219" s="51">
        <v>5212</v>
      </c>
      <c r="B219" s="48" t="s">
        <v>327</v>
      </c>
      <c r="C219" s="296">
        <v>0</v>
      </c>
      <c r="D219" s="170">
        <f t="shared" si="18"/>
        <v>0</v>
      </c>
      <c r="E219" s="48"/>
    </row>
    <row r="220" spans="1:5" x14ac:dyDescent="0.2">
      <c r="A220" s="51">
        <v>5220</v>
      </c>
      <c r="B220" s="48" t="s">
        <v>326</v>
      </c>
      <c r="C220" s="296">
        <v>0</v>
      </c>
      <c r="D220" s="170">
        <f t="shared" si="18"/>
        <v>0</v>
      </c>
      <c r="E220" s="48"/>
    </row>
    <row r="221" spans="1:5" x14ac:dyDescent="0.2">
      <c r="A221" s="51">
        <v>5221</v>
      </c>
      <c r="B221" s="48" t="s">
        <v>325</v>
      </c>
      <c r="C221" s="296">
        <v>0</v>
      </c>
      <c r="D221" s="170">
        <f t="shared" si="18"/>
        <v>0</v>
      </c>
      <c r="E221" s="48"/>
    </row>
    <row r="222" spans="1:5" x14ac:dyDescent="0.2">
      <c r="A222" s="51">
        <v>5222</v>
      </c>
      <c r="B222" s="48" t="s">
        <v>324</v>
      </c>
      <c r="C222" s="296">
        <v>0</v>
      </c>
      <c r="D222" s="170">
        <f t="shared" si="18"/>
        <v>0</v>
      </c>
      <c r="E222" s="48"/>
    </row>
    <row r="223" spans="1:5" x14ac:dyDescent="0.2">
      <c r="A223" s="51">
        <v>5230</v>
      </c>
      <c r="B223" s="48" t="s">
        <v>323</v>
      </c>
      <c r="C223" s="296">
        <v>0</v>
      </c>
      <c r="D223" s="170">
        <f t="shared" si="18"/>
        <v>0</v>
      </c>
      <c r="E223" s="48"/>
    </row>
    <row r="224" spans="1:5" x14ac:dyDescent="0.2">
      <c r="A224" s="51">
        <v>5231</v>
      </c>
      <c r="B224" s="48" t="s">
        <v>322</v>
      </c>
      <c r="C224" s="296">
        <v>0</v>
      </c>
      <c r="D224" s="170">
        <f t="shared" si="18"/>
        <v>0</v>
      </c>
      <c r="E224" s="48"/>
    </row>
    <row r="225" spans="1:5" x14ac:dyDescent="0.2">
      <c r="A225" s="51">
        <v>5232</v>
      </c>
      <c r="B225" s="48" t="s">
        <v>321</v>
      </c>
      <c r="C225" s="296">
        <v>0</v>
      </c>
      <c r="D225" s="170">
        <f t="shared" si="18"/>
        <v>0</v>
      </c>
      <c r="E225" s="48"/>
    </row>
    <row r="226" spans="1:5" x14ac:dyDescent="0.2">
      <c r="A226" s="51">
        <v>5240</v>
      </c>
      <c r="B226" s="48" t="s">
        <v>320</v>
      </c>
      <c r="C226" s="296">
        <v>0</v>
      </c>
      <c r="D226" s="170">
        <f t="shared" si="18"/>
        <v>0</v>
      </c>
      <c r="E226" s="48"/>
    </row>
    <row r="227" spans="1:5" x14ac:dyDescent="0.2">
      <c r="A227" s="51">
        <v>5241</v>
      </c>
      <c r="B227" s="48" t="s">
        <v>319</v>
      </c>
      <c r="C227" s="296">
        <v>0</v>
      </c>
      <c r="D227" s="170">
        <f t="shared" si="18"/>
        <v>0</v>
      </c>
      <c r="E227" s="48"/>
    </row>
    <row r="228" spans="1:5" x14ac:dyDescent="0.2">
      <c r="A228" s="51">
        <v>5242</v>
      </c>
      <c r="B228" s="48" t="s">
        <v>318</v>
      </c>
      <c r="C228" s="296">
        <v>0</v>
      </c>
      <c r="D228" s="170">
        <f t="shared" si="18"/>
        <v>0</v>
      </c>
      <c r="E228" s="48"/>
    </row>
    <row r="229" spans="1:5" x14ac:dyDescent="0.2">
      <c r="A229" s="51">
        <v>5243</v>
      </c>
      <c r="B229" s="48" t="s">
        <v>317</v>
      </c>
      <c r="C229" s="296">
        <v>0</v>
      </c>
      <c r="D229" s="170">
        <f t="shared" si="18"/>
        <v>0</v>
      </c>
      <c r="E229" s="48"/>
    </row>
    <row r="230" spans="1:5" x14ac:dyDescent="0.2">
      <c r="A230" s="51">
        <v>5244</v>
      </c>
      <c r="B230" s="48" t="s">
        <v>316</v>
      </c>
      <c r="C230" s="296">
        <v>0</v>
      </c>
      <c r="D230" s="170">
        <f t="shared" si="18"/>
        <v>0</v>
      </c>
      <c r="E230" s="48"/>
    </row>
    <row r="231" spans="1:5" x14ac:dyDescent="0.2">
      <c r="A231" s="51">
        <v>5250</v>
      </c>
      <c r="B231" s="48" t="s">
        <v>315</v>
      </c>
      <c r="C231" s="296">
        <v>0</v>
      </c>
      <c r="D231" s="170">
        <f t="shared" si="18"/>
        <v>0</v>
      </c>
      <c r="E231" s="48"/>
    </row>
    <row r="232" spans="1:5" x14ac:dyDescent="0.2">
      <c r="A232" s="51">
        <v>5251</v>
      </c>
      <c r="B232" s="48" t="s">
        <v>314</v>
      </c>
      <c r="C232" s="296">
        <v>0</v>
      </c>
      <c r="D232" s="170">
        <f t="shared" si="18"/>
        <v>0</v>
      </c>
      <c r="E232" s="48"/>
    </row>
    <row r="233" spans="1:5" x14ac:dyDescent="0.2">
      <c r="A233" s="51">
        <v>5252</v>
      </c>
      <c r="B233" s="48" t="s">
        <v>313</v>
      </c>
      <c r="C233" s="296">
        <v>0</v>
      </c>
      <c r="D233" s="170">
        <f t="shared" si="18"/>
        <v>0</v>
      </c>
      <c r="E233" s="48"/>
    </row>
    <row r="234" spans="1:5" x14ac:dyDescent="0.2">
      <c r="A234" s="51">
        <v>5259</v>
      </c>
      <c r="B234" s="48" t="s">
        <v>312</v>
      </c>
      <c r="C234" s="296">
        <v>0</v>
      </c>
      <c r="D234" s="170">
        <f t="shared" si="18"/>
        <v>0</v>
      </c>
      <c r="E234" s="48"/>
    </row>
    <row r="235" spans="1:5" x14ac:dyDescent="0.2">
      <c r="A235" s="51">
        <v>5260</v>
      </c>
      <c r="B235" s="48" t="s">
        <v>311</v>
      </c>
      <c r="C235" s="296">
        <v>0</v>
      </c>
      <c r="D235" s="170">
        <f t="shared" si="18"/>
        <v>0</v>
      </c>
      <c r="E235" s="48"/>
    </row>
    <row r="236" spans="1:5" x14ac:dyDescent="0.2">
      <c r="A236" s="51">
        <v>5261</v>
      </c>
      <c r="B236" s="48" t="s">
        <v>310</v>
      </c>
      <c r="C236" s="296">
        <v>0</v>
      </c>
      <c r="D236" s="170">
        <f t="shared" si="18"/>
        <v>0</v>
      </c>
      <c r="E236" s="48"/>
    </row>
    <row r="237" spans="1:5" x14ac:dyDescent="0.2">
      <c r="A237" s="51">
        <v>5262</v>
      </c>
      <c r="B237" s="48" t="s">
        <v>309</v>
      </c>
      <c r="C237" s="296">
        <v>0</v>
      </c>
      <c r="D237" s="170">
        <f t="shared" si="18"/>
        <v>0</v>
      </c>
      <c r="E237" s="48"/>
    </row>
    <row r="238" spans="1:5" x14ac:dyDescent="0.2">
      <c r="A238" s="51">
        <v>5270</v>
      </c>
      <c r="B238" s="48" t="s">
        <v>308</v>
      </c>
      <c r="C238" s="296">
        <v>0</v>
      </c>
      <c r="D238" s="170">
        <f t="shared" si="18"/>
        <v>0</v>
      </c>
      <c r="E238" s="48"/>
    </row>
    <row r="239" spans="1:5" x14ac:dyDescent="0.2">
      <c r="A239" s="51">
        <v>5271</v>
      </c>
      <c r="B239" s="48" t="s">
        <v>307</v>
      </c>
      <c r="C239" s="296">
        <v>0</v>
      </c>
      <c r="D239" s="170">
        <f t="shared" si="18"/>
        <v>0</v>
      </c>
      <c r="E239" s="48"/>
    </row>
    <row r="240" spans="1:5" x14ac:dyDescent="0.2">
      <c r="A240" s="51">
        <v>5280</v>
      </c>
      <c r="B240" s="48" t="s">
        <v>306</v>
      </c>
      <c r="C240" s="296">
        <v>0</v>
      </c>
      <c r="D240" s="170">
        <f t="shared" si="18"/>
        <v>0</v>
      </c>
      <c r="E240" s="48"/>
    </row>
    <row r="241" spans="1:5" x14ac:dyDescent="0.2">
      <c r="A241" s="51">
        <v>5281</v>
      </c>
      <c r="B241" s="48" t="s">
        <v>305</v>
      </c>
      <c r="C241" s="296">
        <v>0</v>
      </c>
      <c r="D241" s="170">
        <f t="shared" si="18"/>
        <v>0</v>
      </c>
      <c r="E241" s="48"/>
    </row>
    <row r="242" spans="1:5" x14ac:dyDescent="0.2">
      <c r="A242" s="51">
        <v>5282</v>
      </c>
      <c r="B242" s="48" t="s">
        <v>304</v>
      </c>
      <c r="C242" s="296">
        <v>0</v>
      </c>
      <c r="D242" s="170">
        <f t="shared" si="18"/>
        <v>0</v>
      </c>
      <c r="E242" s="48"/>
    </row>
    <row r="243" spans="1:5" x14ac:dyDescent="0.2">
      <c r="A243" s="51">
        <v>5283</v>
      </c>
      <c r="B243" s="48" t="s">
        <v>303</v>
      </c>
      <c r="C243" s="296">
        <v>0</v>
      </c>
      <c r="D243" s="170">
        <f t="shared" si="18"/>
        <v>0</v>
      </c>
      <c r="E243" s="48"/>
    </row>
    <row r="244" spans="1:5" x14ac:dyDescent="0.2">
      <c r="A244" s="51">
        <v>5284</v>
      </c>
      <c r="B244" s="48" t="s">
        <v>302</v>
      </c>
      <c r="C244" s="296">
        <v>0</v>
      </c>
      <c r="D244" s="170">
        <f t="shared" si="18"/>
        <v>0</v>
      </c>
      <c r="E244" s="48"/>
    </row>
    <row r="245" spans="1:5" x14ac:dyDescent="0.2">
      <c r="A245" s="51">
        <v>5285</v>
      </c>
      <c r="B245" s="48" t="s">
        <v>301</v>
      </c>
      <c r="C245" s="296">
        <v>0</v>
      </c>
      <c r="D245" s="170">
        <f t="shared" si="18"/>
        <v>0</v>
      </c>
      <c r="E245" s="48"/>
    </row>
    <row r="246" spans="1:5" x14ac:dyDescent="0.2">
      <c r="A246" s="51">
        <v>5290</v>
      </c>
      <c r="B246" s="48" t="s">
        <v>300</v>
      </c>
      <c r="C246" s="296">
        <v>0</v>
      </c>
      <c r="D246" s="170">
        <f t="shared" si="18"/>
        <v>0</v>
      </c>
      <c r="E246" s="48"/>
    </row>
    <row r="247" spans="1:5" x14ac:dyDescent="0.2">
      <c r="A247" s="51">
        <v>5291</v>
      </c>
      <c r="B247" s="48" t="s">
        <v>299</v>
      </c>
      <c r="C247" s="296">
        <v>0</v>
      </c>
      <c r="D247" s="170">
        <f t="shared" si="18"/>
        <v>0</v>
      </c>
      <c r="E247" s="48"/>
    </row>
    <row r="248" spans="1:5" x14ac:dyDescent="0.2">
      <c r="A248" s="51">
        <v>5292</v>
      </c>
      <c r="B248" s="48" t="s">
        <v>298</v>
      </c>
      <c r="C248" s="296">
        <v>0</v>
      </c>
      <c r="D248" s="170">
        <f t="shared" si="18"/>
        <v>0</v>
      </c>
      <c r="E248" s="48"/>
    </row>
    <row r="249" spans="1:5" x14ac:dyDescent="0.2">
      <c r="A249" s="51">
        <v>5300</v>
      </c>
      <c r="B249" s="48" t="s">
        <v>297</v>
      </c>
      <c r="C249" s="296">
        <v>0</v>
      </c>
      <c r="D249" s="170">
        <f t="shared" si="18"/>
        <v>0</v>
      </c>
      <c r="E249" s="48"/>
    </row>
    <row r="250" spans="1:5" x14ac:dyDescent="0.2">
      <c r="A250" s="51">
        <v>5310</v>
      </c>
      <c r="B250" s="48" t="s">
        <v>296</v>
      </c>
      <c r="C250" s="296">
        <v>0</v>
      </c>
      <c r="D250" s="170">
        <f t="shared" si="18"/>
        <v>0</v>
      </c>
      <c r="E250" s="48"/>
    </row>
    <row r="251" spans="1:5" x14ac:dyDescent="0.2">
      <c r="A251" s="51">
        <v>5311</v>
      </c>
      <c r="B251" s="48" t="s">
        <v>295</v>
      </c>
      <c r="C251" s="296">
        <v>0</v>
      </c>
      <c r="D251" s="170">
        <f t="shared" si="18"/>
        <v>0</v>
      </c>
      <c r="E251" s="48"/>
    </row>
    <row r="252" spans="1:5" x14ac:dyDescent="0.2">
      <c r="A252" s="51">
        <v>5312</v>
      </c>
      <c r="B252" s="48" t="s">
        <v>294</v>
      </c>
      <c r="C252" s="296">
        <v>0</v>
      </c>
      <c r="D252" s="170">
        <f t="shared" si="18"/>
        <v>0</v>
      </c>
      <c r="E252" s="48"/>
    </row>
    <row r="253" spans="1:5" x14ac:dyDescent="0.2">
      <c r="A253" s="51">
        <v>5320</v>
      </c>
      <c r="B253" s="48" t="s">
        <v>293</v>
      </c>
      <c r="C253" s="296">
        <v>0</v>
      </c>
      <c r="D253" s="170">
        <f t="shared" ref="D253:D316" si="19">+C253/$C$121</f>
        <v>0</v>
      </c>
      <c r="E253" s="48"/>
    </row>
    <row r="254" spans="1:5" x14ac:dyDescent="0.2">
      <c r="A254" s="51">
        <v>5321</v>
      </c>
      <c r="B254" s="48" t="s">
        <v>292</v>
      </c>
      <c r="C254" s="296">
        <v>0</v>
      </c>
      <c r="D254" s="170">
        <f t="shared" si="19"/>
        <v>0</v>
      </c>
      <c r="E254" s="48"/>
    </row>
    <row r="255" spans="1:5" x14ac:dyDescent="0.2">
      <c r="A255" s="51">
        <v>5322</v>
      </c>
      <c r="B255" s="48" t="s">
        <v>291</v>
      </c>
      <c r="C255" s="296">
        <v>0</v>
      </c>
      <c r="D255" s="170">
        <f t="shared" si="19"/>
        <v>0</v>
      </c>
      <c r="E255" s="48"/>
    </row>
    <row r="256" spans="1:5" x14ac:dyDescent="0.2">
      <c r="A256" s="51">
        <v>5330</v>
      </c>
      <c r="B256" s="48" t="s">
        <v>290</v>
      </c>
      <c r="C256" s="296">
        <v>0</v>
      </c>
      <c r="D256" s="170">
        <f t="shared" si="19"/>
        <v>0</v>
      </c>
      <c r="E256" s="48"/>
    </row>
    <row r="257" spans="1:5" x14ac:dyDescent="0.2">
      <c r="A257" s="51">
        <v>5331</v>
      </c>
      <c r="B257" s="48" t="s">
        <v>289</v>
      </c>
      <c r="C257" s="296">
        <v>0</v>
      </c>
      <c r="D257" s="170">
        <f t="shared" si="19"/>
        <v>0</v>
      </c>
      <c r="E257" s="48"/>
    </row>
    <row r="258" spans="1:5" x14ac:dyDescent="0.2">
      <c r="A258" s="51">
        <v>5332</v>
      </c>
      <c r="B258" s="48" t="s">
        <v>288</v>
      </c>
      <c r="C258" s="296">
        <v>0</v>
      </c>
      <c r="D258" s="170">
        <f t="shared" si="19"/>
        <v>0</v>
      </c>
      <c r="E258" s="48"/>
    </row>
    <row r="259" spans="1:5" x14ac:dyDescent="0.2">
      <c r="A259" s="51">
        <v>5400</v>
      </c>
      <c r="B259" s="48" t="s">
        <v>287</v>
      </c>
      <c r="C259" s="296">
        <v>0</v>
      </c>
      <c r="D259" s="170">
        <f t="shared" si="19"/>
        <v>0</v>
      </c>
      <c r="E259" s="48"/>
    </row>
    <row r="260" spans="1:5" x14ac:dyDescent="0.2">
      <c r="A260" s="51">
        <v>5410</v>
      </c>
      <c r="B260" s="48" t="s">
        <v>286</v>
      </c>
      <c r="C260" s="296">
        <v>0</v>
      </c>
      <c r="D260" s="170">
        <f t="shared" si="19"/>
        <v>0</v>
      </c>
      <c r="E260" s="48"/>
    </row>
    <row r="261" spans="1:5" x14ac:dyDescent="0.2">
      <c r="A261" s="51">
        <v>5411</v>
      </c>
      <c r="B261" s="48" t="s">
        <v>285</v>
      </c>
      <c r="C261" s="296">
        <v>0</v>
      </c>
      <c r="D261" s="170">
        <f t="shared" si="19"/>
        <v>0</v>
      </c>
      <c r="E261" s="48"/>
    </row>
    <row r="262" spans="1:5" x14ac:dyDescent="0.2">
      <c r="A262" s="51">
        <v>5412</v>
      </c>
      <c r="B262" s="48" t="s">
        <v>284</v>
      </c>
      <c r="C262" s="296">
        <v>0</v>
      </c>
      <c r="D262" s="170">
        <f t="shared" si="19"/>
        <v>0</v>
      </c>
      <c r="E262" s="48"/>
    </row>
    <row r="263" spans="1:5" x14ac:dyDescent="0.2">
      <c r="A263" s="51">
        <v>5420</v>
      </c>
      <c r="B263" s="48" t="s">
        <v>283</v>
      </c>
      <c r="C263" s="296">
        <v>0</v>
      </c>
      <c r="D263" s="170">
        <f t="shared" si="19"/>
        <v>0</v>
      </c>
      <c r="E263" s="48"/>
    </row>
    <row r="264" spans="1:5" x14ac:dyDescent="0.2">
      <c r="A264" s="51">
        <v>5421</v>
      </c>
      <c r="B264" s="48" t="s">
        <v>282</v>
      </c>
      <c r="C264" s="296">
        <v>0</v>
      </c>
      <c r="D264" s="170">
        <f t="shared" si="19"/>
        <v>0</v>
      </c>
      <c r="E264" s="48"/>
    </row>
    <row r="265" spans="1:5" x14ac:dyDescent="0.2">
      <c r="A265" s="51">
        <v>5422</v>
      </c>
      <c r="B265" s="48" t="s">
        <v>281</v>
      </c>
      <c r="C265" s="296">
        <v>0</v>
      </c>
      <c r="D265" s="170">
        <f t="shared" si="19"/>
        <v>0</v>
      </c>
      <c r="E265" s="48"/>
    </row>
    <row r="266" spans="1:5" x14ac:dyDescent="0.2">
      <c r="A266" s="51">
        <v>5430</v>
      </c>
      <c r="B266" s="48" t="s">
        <v>280</v>
      </c>
      <c r="C266" s="296">
        <v>0</v>
      </c>
      <c r="D266" s="170">
        <f t="shared" si="19"/>
        <v>0</v>
      </c>
      <c r="E266" s="48"/>
    </row>
    <row r="267" spans="1:5" x14ac:dyDescent="0.2">
      <c r="A267" s="51">
        <v>5431</v>
      </c>
      <c r="B267" s="48" t="s">
        <v>279</v>
      </c>
      <c r="C267" s="296">
        <v>0</v>
      </c>
      <c r="D267" s="170">
        <f t="shared" si="19"/>
        <v>0</v>
      </c>
      <c r="E267" s="48"/>
    </row>
    <row r="268" spans="1:5" x14ac:dyDescent="0.2">
      <c r="A268" s="51">
        <v>5432</v>
      </c>
      <c r="B268" s="48" t="s">
        <v>278</v>
      </c>
      <c r="C268" s="296">
        <v>0</v>
      </c>
      <c r="D268" s="170">
        <f t="shared" si="19"/>
        <v>0</v>
      </c>
      <c r="E268" s="48"/>
    </row>
    <row r="269" spans="1:5" x14ac:dyDescent="0.2">
      <c r="A269" s="51">
        <v>5440</v>
      </c>
      <c r="B269" s="48" t="s">
        <v>277</v>
      </c>
      <c r="C269" s="296">
        <v>0</v>
      </c>
      <c r="D269" s="170">
        <f t="shared" si="19"/>
        <v>0</v>
      </c>
      <c r="E269" s="48"/>
    </row>
    <row r="270" spans="1:5" x14ac:dyDescent="0.2">
      <c r="A270" s="51">
        <v>5441</v>
      </c>
      <c r="B270" s="48" t="s">
        <v>277</v>
      </c>
      <c r="C270" s="296">
        <v>0</v>
      </c>
      <c r="D270" s="170">
        <f t="shared" si="19"/>
        <v>0</v>
      </c>
      <c r="E270" s="48"/>
    </row>
    <row r="271" spans="1:5" x14ac:dyDescent="0.2">
      <c r="A271" s="51">
        <v>5450</v>
      </c>
      <c r="B271" s="48" t="s">
        <v>276</v>
      </c>
      <c r="C271" s="296">
        <v>0</v>
      </c>
      <c r="D271" s="170">
        <f t="shared" si="19"/>
        <v>0</v>
      </c>
      <c r="E271" s="48"/>
    </row>
    <row r="272" spans="1:5" x14ac:dyDescent="0.2">
      <c r="A272" s="51">
        <v>5451</v>
      </c>
      <c r="B272" s="48" t="s">
        <v>275</v>
      </c>
      <c r="C272" s="296">
        <v>0</v>
      </c>
      <c r="D272" s="170">
        <f t="shared" si="19"/>
        <v>0</v>
      </c>
      <c r="E272" s="48"/>
    </row>
    <row r="273" spans="1:5" x14ac:dyDescent="0.2">
      <c r="A273" s="51">
        <v>5452</v>
      </c>
      <c r="B273" s="48" t="s">
        <v>274</v>
      </c>
      <c r="C273" s="296">
        <v>0</v>
      </c>
      <c r="D273" s="170">
        <f t="shared" si="19"/>
        <v>0</v>
      </c>
      <c r="E273" s="48"/>
    </row>
    <row r="274" spans="1:5" x14ac:dyDescent="0.2">
      <c r="A274" s="51">
        <v>5500</v>
      </c>
      <c r="B274" s="48" t="s">
        <v>273</v>
      </c>
      <c r="C274" s="319">
        <f>C280+C289</f>
        <v>2061623.46</v>
      </c>
      <c r="D274" s="170">
        <f>C274/$C$121</f>
        <v>2.5429627960004003E-2</v>
      </c>
      <c r="E274" s="48"/>
    </row>
    <row r="275" spans="1:5" x14ac:dyDescent="0.2">
      <c r="A275" s="51">
        <v>5510</v>
      </c>
      <c r="B275" s="48" t="s">
        <v>272</v>
      </c>
      <c r="C275" s="296">
        <f>C280+C289</f>
        <v>2061623.46</v>
      </c>
      <c r="D275" s="170">
        <f>C275/$C$274</f>
        <v>1</v>
      </c>
      <c r="E275" s="48"/>
    </row>
    <row r="276" spans="1:5" x14ac:dyDescent="0.2">
      <c r="A276" s="51">
        <v>5511</v>
      </c>
      <c r="B276" s="48" t="s">
        <v>271</v>
      </c>
      <c r="C276" s="296">
        <v>0</v>
      </c>
      <c r="D276" s="170">
        <f t="shared" si="19"/>
        <v>0</v>
      </c>
      <c r="E276" s="48"/>
    </row>
    <row r="277" spans="1:5" x14ac:dyDescent="0.2">
      <c r="A277" s="51">
        <v>5512</v>
      </c>
      <c r="B277" s="48" t="s">
        <v>270</v>
      </c>
      <c r="C277" s="296">
        <v>0</v>
      </c>
      <c r="D277" s="170">
        <f t="shared" si="19"/>
        <v>0</v>
      </c>
      <c r="E277" s="48"/>
    </row>
    <row r="278" spans="1:5" x14ac:dyDescent="0.2">
      <c r="A278" s="51">
        <v>5513</v>
      </c>
      <c r="B278" s="48" t="s">
        <v>269</v>
      </c>
      <c r="C278" s="296">
        <v>0</v>
      </c>
      <c r="D278" s="170">
        <f t="shared" si="19"/>
        <v>0</v>
      </c>
      <c r="E278" s="48"/>
    </row>
    <row r="279" spans="1:5" x14ac:dyDescent="0.2">
      <c r="A279" s="51">
        <v>5514</v>
      </c>
      <c r="B279" s="48" t="s">
        <v>268</v>
      </c>
      <c r="C279" s="296">
        <v>0</v>
      </c>
      <c r="D279" s="170">
        <f t="shared" si="19"/>
        <v>0</v>
      </c>
      <c r="E279" s="48"/>
    </row>
    <row r="280" spans="1:5" x14ac:dyDescent="0.2">
      <c r="A280" s="51">
        <v>5515</v>
      </c>
      <c r="B280" s="48" t="s">
        <v>267</v>
      </c>
      <c r="C280" s="319">
        <f>SUM(C281:C287)</f>
        <v>2054965.02</v>
      </c>
      <c r="D280" s="170">
        <f>C280/$C$275</f>
        <v>0.99677029286424601</v>
      </c>
      <c r="E280" s="48"/>
    </row>
    <row r="281" spans="1:5" x14ac:dyDescent="0.2">
      <c r="A281" s="186" t="s">
        <v>1383</v>
      </c>
      <c r="B281" s="41" t="s">
        <v>1384</v>
      </c>
      <c r="C281" s="296">
        <v>93140.4</v>
      </c>
      <c r="D281" s="170">
        <f>C281/$C$280</f>
        <v>4.5324567130587939E-2</v>
      </c>
      <c r="E281" s="48"/>
    </row>
    <row r="282" spans="1:5" x14ac:dyDescent="0.2">
      <c r="A282" s="186" t="s">
        <v>1385</v>
      </c>
      <c r="B282" s="41" t="s">
        <v>1386</v>
      </c>
      <c r="C282" s="296">
        <v>404577.39</v>
      </c>
      <c r="D282" s="170">
        <f t="shared" ref="D282:D287" si="20">C282/$C$280</f>
        <v>0.1968779935728541</v>
      </c>
      <c r="E282" s="48"/>
    </row>
    <row r="283" spans="1:5" x14ac:dyDescent="0.2">
      <c r="A283" s="186" t="s">
        <v>1387</v>
      </c>
      <c r="B283" s="41" t="s">
        <v>1388</v>
      </c>
      <c r="C283" s="296">
        <v>81463.679999999993</v>
      </c>
      <c r="D283" s="170">
        <f t="shared" si="20"/>
        <v>3.9642368218997706E-2</v>
      </c>
      <c r="E283" s="48"/>
    </row>
    <row r="284" spans="1:5" x14ac:dyDescent="0.2">
      <c r="A284" s="186" t="s">
        <v>1389</v>
      </c>
      <c r="B284" s="41" t="s">
        <v>1390</v>
      </c>
      <c r="C284" s="296">
        <v>677014.15</v>
      </c>
      <c r="D284" s="170">
        <f t="shared" si="20"/>
        <v>0.32945288285247798</v>
      </c>
      <c r="E284" s="48"/>
    </row>
    <row r="285" spans="1:5" x14ac:dyDescent="0.2">
      <c r="A285" s="186" t="s">
        <v>1391</v>
      </c>
      <c r="B285" s="41" t="s">
        <v>1392</v>
      </c>
      <c r="C285" s="296">
        <v>555747.30000000005</v>
      </c>
      <c r="D285" s="170">
        <f t="shared" si="20"/>
        <v>0.2704412457590154</v>
      </c>
      <c r="E285" s="48"/>
    </row>
    <row r="286" spans="1:5" x14ac:dyDescent="0.2">
      <c r="A286" s="186" t="s">
        <v>1393</v>
      </c>
      <c r="B286" s="41" t="s">
        <v>1394</v>
      </c>
      <c r="C286" s="296">
        <v>3670.46</v>
      </c>
      <c r="D286" s="170">
        <f t="shared" si="20"/>
        <v>1.7861423256732613E-3</v>
      </c>
      <c r="E286" s="48"/>
    </row>
    <row r="287" spans="1:5" x14ac:dyDescent="0.2">
      <c r="A287" s="186" t="s">
        <v>1395</v>
      </c>
      <c r="B287" s="41" t="s">
        <v>1396</v>
      </c>
      <c r="C287" s="296">
        <v>239351.64</v>
      </c>
      <c r="D287" s="170">
        <f t="shared" si="20"/>
        <v>0.11647480014039363</v>
      </c>
      <c r="E287" s="48"/>
    </row>
    <row r="288" spans="1:5" x14ac:dyDescent="0.2">
      <c r="A288" s="51">
        <v>5516</v>
      </c>
      <c r="B288" s="48" t="s">
        <v>266</v>
      </c>
      <c r="C288" s="296">
        <v>0</v>
      </c>
      <c r="D288" s="170">
        <f t="shared" si="19"/>
        <v>0</v>
      </c>
      <c r="E288" s="48"/>
    </row>
    <row r="289" spans="1:5" x14ac:dyDescent="0.2">
      <c r="A289" s="51">
        <v>5517</v>
      </c>
      <c r="B289" s="48" t="s">
        <v>265</v>
      </c>
      <c r="C289" s="319">
        <f>+C290</f>
        <v>6658.44</v>
      </c>
      <c r="D289" s="170">
        <f>C289/$C$275</f>
        <v>3.2297071357540721E-3</v>
      </c>
      <c r="E289" s="48"/>
    </row>
    <row r="290" spans="1:5" x14ac:dyDescent="0.2">
      <c r="A290" s="186" t="s">
        <v>1397</v>
      </c>
      <c r="B290" s="41" t="s">
        <v>1398</v>
      </c>
      <c r="C290" s="296">
        <v>6658.44</v>
      </c>
      <c r="D290" s="170">
        <f>C290/$C$289</f>
        <v>1</v>
      </c>
      <c r="E290" s="48"/>
    </row>
    <row r="291" spans="1:5" x14ac:dyDescent="0.2">
      <c r="A291" s="51">
        <v>5518</v>
      </c>
      <c r="B291" s="48" t="s">
        <v>264</v>
      </c>
      <c r="C291" s="296">
        <v>0</v>
      </c>
      <c r="D291" s="170">
        <f t="shared" si="19"/>
        <v>0</v>
      </c>
      <c r="E291" s="48"/>
    </row>
    <row r="292" spans="1:5" x14ac:dyDescent="0.2">
      <c r="A292" s="51">
        <v>5520</v>
      </c>
      <c r="B292" s="48" t="s">
        <v>263</v>
      </c>
      <c r="C292" s="296">
        <v>0</v>
      </c>
      <c r="D292" s="170">
        <f t="shared" si="19"/>
        <v>0</v>
      </c>
      <c r="E292" s="48"/>
    </row>
    <row r="293" spans="1:5" x14ac:dyDescent="0.2">
      <c r="A293" s="51">
        <v>5521</v>
      </c>
      <c r="B293" s="48" t="s">
        <v>262</v>
      </c>
      <c r="C293" s="296">
        <v>0</v>
      </c>
      <c r="D293" s="170">
        <f t="shared" si="19"/>
        <v>0</v>
      </c>
      <c r="E293" s="48"/>
    </row>
    <row r="294" spans="1:5" x14ac:dyDescent="0.2">
      <c r="A294" s="51">
        <v>5522</v>
      </c>
      <c r="B294" s="48" t="s">
        <v>261</v>
      </c>
      <c r="C294" s="296">
        <v>0</v>
      </c>
      <c r="D294" s="170">
        <f t="shared" si="19"/>
        <v>0</v>
      </c>
      <c r="E294" s="48"/>
    </row>
    <row r="295" spans="1:5" x14ac:dyDescent="0.2">
      <c r="A295" s="51">
        <v>5530</v>
      </c>
      <c r="B295" s="48" t="s">
        <v>260</v>
      </c>
      <c r="C295" s="296">
        <v>0</v>
      </c>
      <c r="D295" s="170">
        <f t="shared" si="19"/>
        <v>0</v>
      </c>
      <c r="E295" s="48"/>
    </row>
    <row r="296" spans="1:5" x14ac:dyDescent="0.2">
      <c r="A296" s="51">
        <v>5531</v>
      </c>
      <c r="B296" s="48" t="s">
        <v>259</v>
      </c>
      <c r="C296" s="296">
        <v>0</v>
      </c>
      <c r="D296" s="170">
        <f t="shared" si="19"/>
        <v>0</v>
      </c>
      <c r="E296" s="48"/>
    </row>
    <row r="297" spans="1:5" x14ac:dyDescent="0.2">
      <c r="A297" s="51">
        <v>5532</v>
      </c>
      <c r="B297" s="48" t="s">
        <v>258</v>
      </c>
      <c r="C297" s="296">
        <v>0</v>
      </c>
      <c r="D297" s="170">
        <f t="shared" si="19"/>
        <v>0</v>
      </c>
      <c r="E297" s="48"/>
    </row>
    <row r="298" spans="1:5" x14ac:dyDescent="0.2">
      <c r="A298" s="51">
        <v>5533</v>
      </c>
      <c r="B298" s="48" t="s">
        <v>257</v>
      </c>
      <c r="C298" s="296">
        <v>0</v>
      </c>
      <c r="D298" s="170">
        <f t="shared" si="19"/>
        <v>0</v>
      </c>
      <c r="E298" s="48"/>
    </row>
    <row r="299" spans="1:5" x14ac:dyDescent="0.2">
      <c r="A299" s="51">
        <v>5534</v>
      </c>
      <c r="B299" s="48" t="s">
        <v>256</v>
      </c>
      <c r="C299" s="296">
        <v>0</v>
      </c>
      <c r="D299" s="170">
        <f t="shared" si="19"/>
        <v>0</v>
      </c>
      <c r="E299" s="48"/>
    </row>
    <row r="300" spans="1:5" x14ac:dyDescent="0.2">
      <c r="A300" s="51">
        <v>5535</v>
      </c>
      <c r="B300" s="48" t="s">
        <v>255</v>
      </c>
      <c r="C300" s="296">
        <v>0</v>
      </c>
      <c r="D300" s="170">
        <f t="shared" si="19"/>
        <v>0</v>
      </c>
      <c r="E300" s="48"/>
    </row>
    <row r="301" spans="1:5" x14ac:dyDescent="0.2">
      <c r="A301" s="51">
        <v>5540</v>
      </c>
      <c r="B301" s="48" t="s">
        <v>254</v>
      </c>
      <c r="C301" s="296">
        <v>0</v>
      </c>
      <c r="D301" s="170">
        <f t="shared" si="19"/>
        <v>0</v>
      </c>
      <c r="E301" s="48"/>
    </row>
    <row r="302" spans="1:5" x14ac:dyDescent="0.2">
      <c r="A302" s="51">
        <v>5541</v>
      </c>
      <c r="B302" s="48" t="s">
        <v>254</v>
      </c>
      <c r="C302" s="296">
        <v>0</v>
      </c>
      <c r="D302" s="170">
        <f t="shared" si="19"/>
        <v>0</v>
      </c>
      <c r="E302" s="48"/>
    </row>
    <row r="303" spans="1:5" x14ac:dyDescent="0.2">
      <c r="A303" s="51">
        <v>5550</v>
      </c>
      <c r="B303" s="48" t="s">
        <v>253</v>
      </c>
      <c r="C303" s="296">
        <v>0</v>
      </c>
      <c r="D303" s="170">
        <f t="shared" si="19"/>
        <v>0</v>
      </c>
      <c r="E303" s="48"/>
    </row>
    <row r="304" spans="1:5" x14ac:dyDescent="0.2">
      <c r="A304" s="51">
        <v>5551</v>
      </c>
      <c r="B304" s="48" t="s">
        <v>253</v>
      </c>
      <c r="C304" s="296">
        <v>0</v>
      </c>
      <c r="D304" s="170">
        <f t="shared" si="19"/>
        <v>0</v>
      </c>
      <c r="E304" s="48"/>
    </row>
    <row r="305" spans="1:5" x14ac:dyDescent="0.2">
      <c r="A305" s="51">
        <v>5590</v>
      </c>
      <c r="B305" s="48" t="s">
        <v>252</v>
      </c>
      <c r="C305" s="296">
        <v>0</v>
      </c>
      <c r="D305" s="170">
        <f t="shared" si="19"/>
        <v>0</v>
      </c>
      <c r="E305" s="48"/>
    </row>
    <row r="306" spans="1:5" x14ac:dyDescent="0.2">
      <c r="A306" s="51">
        <v>5591</v>
      </c>
      <c r="B306" s="48" t="s">
        <v>251</v>
      </c>
      <c r="C306" s="296">
        <v>0</v>
      </c>
      <c r="D306" s="170">
        <f t="shared" si="19"/>
        <v>0</v>
      </c>
      <c r="E306" s="48"/>
    </row>
    <row r="307" spans="1:5" x14ac:dyDescent="0.2">
      <c r="A307" s="51">
        <v>5592</v>
      </c>
      <c r="B307" s="48" t="s">
        <v>250</v>
      </c>
      <c r="C307" s="296">
        <v>0</v>
      </c>
      <c r="D307" s="170">
        <f t="shared" si="19"/>
        <v>0</v>
      </c>
      <c r="E307" s="48"/>
    </row>
    <row r="308" spans="1:5" x14ac:dyDescent="0.2">
      <c r="A308" s="51">
        <v>5593</v>
      </c>
      <c r="B308" s="48" t="s">
        <v>249</v>
      </c>
      <c r="C308" s="296">
        <v>0</v>
      </c>
      <c r="D308" s="170">
        <f t="shared" si="19"/>
        <v>0</v>
      </c>
      <c r="E308" s="48"/>
    </row>
    <row r="309" spans="1:5" x14ac:dyDescent="0.2">
      <c r="A309" s="51">
        <v>5594</v>
      </c>
      <c r="B309" s="48" t="s">
        <v>248</v>
      </c>
      <c r="C309" s="296">
        <v>0</v>
      </c>
      <c r="D309" s="170">
        <f t="shared" si="19"/>
        <v>0</v>
      </c>
      <c r="E309" s="48"/>
    </row>
    <row r="310" spans="1:5" x14ac:dyDescent="0.2">
      <c r="A310" s="51">
        <v>5595</v>
      </c>
      <c r="B310" s="48" t="s">
        <v>247</v>
      </c>
      <c r="C310" s="296">
        <v>0</v>
      </c>
      <c r="D310" s="170">
        <f t="shared" si="19"/>
        <v>0</v>
      </c>
      <c r="E310" s="48"/>
    </row>
    <row r="311" spans="1:5" x14ac:dyDescent="0.2">
      <c r="A311" s="51">
        <v>5596</v>
      </c>
      <c r="B311" s="48" t="s">
        <v>246</v>
      </c>
      <c r="C311" s="296">
        <v>0</v>
      </c>
      <c r="D311" s="170">
        <f t="shared" si="19"/>
        <v>0</v>
      </c>
      <c r="E311" s="48"/>
    </row>
    <row r="312" spans="1:5" x14ac:dyDescent="0.2">
      <c r="A312" s="51">
        <v>5597</v>
      </c>
      <c r="B312" s="48" t="s">
        <v>245</v>
      </c>
      <c r="C312" s="296">
        <v>0</v>
      </c>
      <c r="D312" s="170">
        <f t="shared" si="19"/>
        <v>0</v>
      </c>
      <c r="E312" s="48"/>
    </row>
    <row r="313" spans="1:5" x14ac:dyDescent="0.2">
      <c r="A313" s="51">
        <v>5598</v>
      </c>
      <c r="B313" s="48" t="s">
        <v>244</v>
      </c>
      <c r="C313" s="296">
        <v>0</v>
      </c>
      <c r="D313" s="170">
        <f t="shared" si="19"/>
        <v>0</v>
      </c>
      <c r="E313" s="48"/>
    </row>
    <row r="314" spans="1:5" x14ac:dyDescent="0.2">
      <c r="A314" s="51">
        <v>5599</v>
      </c>
      <c r="B314" s="48" t="s">
        <v>243</v>
      </c>
      <c r="C314" s="296">
        <v>0</v>
      </c>
      <c r="D314" s="170">
        <f t="shared" si="19"/>
        <v>0</v>
      </c>
      <c r="E314" s="48"/>
    </row>
    <row r="315" spans="1:5" x14ac:dyDescent="0.2">
      <c r="A315" s="51">
        <v>5600</v>
      </c>
      <c r="B315" s="48" t="s">
        <v>242</v>
      </c>
      <c r="C315" s="296">
        <v>0</v>
      </c>
      <c r="D315" s="170">
        <f t="shared" si="19"/>
        <v>0</v>
      </c>
      <c r="E315" s="48"/>
    </row>
    <row r="316" spans="1:5" x14ac:dyDescent="0.2">
      <c r="A316" s="51">
        <v>5610</v>
      </c>
      <c r="B316" s="48" t="s">
        <v>241</v>
      </c>
      <c r="C316" s="296">
        <v>0</v>
      </c>
      <c r="D316" s="170">
        <f t="shared" si="19"/>
        <v>0</v>
      </c>
      <c r="E316" s="48"/>
    </row>
    <row r="317" spans="1:5" x14ac:dyDescent="0.2">
      <c r="A317" s="51">
        <v>5611</v>
      </c>
      <c r="B317" s="48" t="s">
        <v>240</v>
      </c>
      <c r="C317" s="296">
        <v>0</v>
      </c>
      <c r="D317" s="170">
        <f t="shared" ref="D317" si="21">+C317/$C$121</f>
        <v>0</v>
      </c>
      <c r="E317" s="48"/>
    </row>
    <row r="319" spans="1:5" x14ac:dyDescent="0.2">
      <c r="B319" s="41" t="s">
        <v>239</v>
      </c>
    </row>
  </sheetData>
  <sheetProtection formatCells="0" formatColumns="0" formatRows="0" insertColumns="0" insertRows="0" insertHyperlinks="0" deleteColumns="0" deleteRows="0" sort="0" autoFilter="0" pivotTables="0"/>
  <autoFilter ref="A120:E317"/>
  <mergeCells count="3">
    <mergeCell ref="A1:C1"/>
    <mergeCell ref="A2:C2"/>
    <mergeCell ref="A3:C3"/>
  </mergeCells>
  <printOptions horizontalCentered="1" verticalCentered="1"/>
  <pageMargins left="0.70866141732283472" right="0.70866141732283472" top="0.74803149606299213" bottom="0.74803149606299213" header="0.31496062992125984" footer="0.31496062992125984"/>
  <pageSetup scale="65" orientation="landscape" horizontalDpi="4294967293" verticalDpi="4294967293"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showGridLines="0" zoomScaleNormal="100" zoomScaleSheetLayoutView="100" workbookViewId="0">
      <selection sqref="A1:C1"/>
    </sheetView>
  </sheetViews>
  <sheetFormatPr baseColWidth="10" defaultColWidth="9.140625" defaultRowHeight="11.25" x14ac:dyDescent="0.2"/>
  <cols>
    <col min="1" max="1" width="31" style="60" customWidth="1"/>
    <col min="2" max="2" width="48.140625" style="60" customWidth="1"/>
    <col min="3" max="3" width="22.85546875" style="60" customWidth="1"/>
    <col min="4" max="5" width="16.7109375" style="60" customWidth="1"/>
    <col min="6" max="16384" width="9.140625" style="60"/>
  </cols>
  <sheetData>
    <row r="1" spans="1:5" ht="18.95" customHeight="1" x14ac:dyDescent="0.2">
      <c r="A1" s="358" t="s">
        <v>74</v>
      </c>
      <c r="B1" s="358"/>
      <c r="C1" s="358"/>
      <c r="D1" s="58" t="s">
        <v>97</v>
      </c>
      <c r="E1" s="59">
        <v>2021</v>
      </c>
    </row>
    <row r="2" spans="1:5" ht="18.95" customHeight="1" x14ac:dyDescent="0.2">
      <c r="A2" s="358" t="s">
        <v>438</v>
      </c>
      <c r="B2" s="358"/>
      <c r="C2" s="358"/>
      <c r="D2" s="58" t="s">
        <v>99</v>
      </c>
      <c r="E2" s="59" t="s">
        <v>603</v>
      </c>
    </row>
    <row r="3" spans="1:5" ht="18.95" customHeight="1" x14ac:dyDescent="0.2">
      <c r="A3" s="358" t="s">
        <v>1203</v>
      </c>
      <c r="B3" s="358"/>
      <c r="C3" s="358"/>
      <c r="D3" s="58" t="s">
        <v>100</v>
      </c>
      <c r="E3" s="59">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63" t="s">
        <v>105</v>
      </c>
      <c r="D7" s="63" t="s">
        <v>106</v>
      </c>
      <c r="E7" s="63" t="s">
        <v>217</v>
      </c>
    </row>
    <row r="8" spans="1:5" x14ac:dyDescent="0.2">
      <c r="A8" s="64">
        <v>3110</v>
      </c>
      <c r="B8" s="60" t="s">
        <v>293</v>
      </c>
      <c r="C8" s="233">
        <f>+C9+C10</f>
        <v>1452349.19</v>
      </c>
    </row>
    <row r="9" spans="1:5" x14ac:dyDescent="0.2">
      <c r="A9" s="184" t="s">
        <v>1399</v>
      </c>
      <c r="B9" s="184" t="s">
        <v>1400</v>
      </c>
      <c r="C9" s="321">
        <v>1353993.16</v>
      </c>
      <c r="D9" s="196" t="s">
        <v>293</v>
      </c>
      <c r="E9" s="197" t="s">
        <v>1401</v>
      </c>
    </row>
    <row r="10" spans="1:5" x14ac:dyDescent="0.2">
      <c r="A10" s="184" t="s">
        <v>1402</v>
      </c>
      <c r="B10" s="184" t="s">
        <v>1403</v>
      </c>
      <c r="C10" s="321">
        <v>98356.03</v>
      </c>
      <c r="D10" s="196" t="s">
        <v>293</v>
      </c>
      <c r="E10" s="197" t="s">
        <v>1401</v>
      </c>
    </row>
    <row r="11" spans="1:5" x14ac:dyDescent="0.2">
      <c r="A11" s="64">
        <v>3120</v>
      </c>
      <c r="B11" s="60" t="s">
        <v>440</v>
      </c>
      <c r="C11" s="234">
        <v>0</v>
      </c>
    </row>
    <row r="12" spans="1:5" x14ac:dyDescent="0.2">
      <c r="A12" s="64">
        <v>3130</v>
      </c>
      <c r="B12" s="60" t="s">
        <v>441</v>
      </c>
      <c r="C12" s="234">
        <v>0</v>
      </c>
    </row>
    <row r="14" spans="1:5" x14ac:dyDescent="0.2">
      <c r="A14" s="62" t="s">
        <v>442</v>
      </c>
      <c r="B14" s="62"/>
      <c r="C14" s="62"/>
      <c r="D14" s="62"/>
      <c r="E14" s="62"/>
    </row>
    <row r="15" spans="1:5" x14ac:dyDescent="0.2">
      <c r="A15" s="63" t="s">
        <v>103</v>
      </c>
      <c r="B15" s="63" t="s">
        <v>104</v>
      </c>
      <c r="C15" s="63" t="s">
        <v>105</v>
      </c>
      <c r="D15" s="63" t="s">
        <v>443</v>
      </c>
      <c r="E15" s="63"/>
    </row>
    <row r="16" spans="1:5" x14ac:dyDescent="0.2">
      <c r="A16" s="64">
        <v>3210</v>
      </c>
      <c r="B16" s="60" t="s">
        <v>444</v>
      </c>
      <c r="C16" s="302">
        <v>-1703891.49</v>
      </c>
    </row>
    <row r="17" spans="1:5" x14ac:dyDescent="0.2">
      <c r="A17" s="64">
        <v>3220</v>
      </c>
      <c r="B17" s="60" t="s">
        <v>445</v>
      </c>
      <c r="C17" s="302">
        <f>SUM(C18:C55)</f>
        <v>16711635.319999998</v>
      </c>
    </row>
    <row r="18" spans="1:5" x14ac:dyDescent="0.2">
      <c r="A18" s="198" t="s">
        <v>1404</v>
      </c>
      <c r="B18" s="198">
        <v>1991</v>
      </c>
      <c r="C18" s="316">
        <v>-65770.48</v>
      </c>
      <c r="D18" s="197" t="s">
        <v>1401</v>
      </c>
      <c r="E18" s="197"/>
    </row>
    <row r="19" spans="1:5" x14ac:dyDescent="0.2">
      <c r="A19" s="198" t="s">
        <v>1405</v>
      </c>
      <c r="B19" s="198">
        <v>1992</v>
      </c>
      <c r="C19" s="316">
        <v>-284563.53999999998</v>
      </c>
      <c r="D19" s="197" t="s">
        <v>1401</v>
      </c>
      <c r="E19" s="197"/>
    </row>
    <row r="20" spans="1:5" x14ac:dyDescent="0.2">
      <c r="A20" s="198" t="s">
        <v>1406</v>
      </c>
      <c r="B20" s="198">
        <v>1993</v>
      </c>
      <c r="C20" s="316">
        <v>25565.23</v>
      </c>
      <c r="D20" s="197" t="s">
        <v>1401</v>
      </c>
      <c r="E20" s="197"/>
    </row>
    <row r="21" spans="1:5" x14ac:dyDescent="0.2">
      <c r="A21" s="198" t="s">
        <v>1407</v>
      </c>
      <c r="B21" s="198">
        <v>1994</v>
      </c>
      <c r="C21" s="316">
        <v>-551618.49</v>
      </c>
      <c r="D21" s="197" t="s">
        <v>1401</v>
      </c>
      <c r="E21" s="197"/>
    </row>
    <row r="22" spans="1:5" x14ac:dyDescent="0.2">
      <c r="A22" s="198" t="s">
        <v>1408</v>
      </c>
      <c r="B22" s="198">
        <v>1995</v>
      </c>
      <c r="C22" s="316">
        <v>188818.99</v>
      </c>
      <c r="D22" s="197" t="s">
        <v>1401</v>
      </c>
      <c r="E22" s="197"/>
    </row>
    <row r="23" spans="1:5" x14ac:dyDescent="0.2">
      <c r="A23" s="198" t="s">
        <v>1409</v>
      </c>
      <c r="B23" s="198">
        <v>1996</v>
      </c>
      <c r="C23" s="316">
        <v>97770.59</v>
      </c>
      <c r="D23" s="197" t="s">
        <v>1401</v>
      </c>
      <c r="E23" s="197"/>
    </row>
    <row r="24" spans="1:5" x14ac:dyDescent="0.2">
      <c r="A24" s="198" t="s">
        <v>1410</v>
      </c>
      <c r="B24" s="198">
        <v>1997</v>
      </c>
      <c r="C24" s="316">
        <v>-433570.92</v>
      </c>
      <c r="D24" s="197" t="s">
        <v>1401</v>
      </c>
      <c r="E24" s="197"/>
    </row>
    <row r="25" spans="1:5" x14ac:dyDescent="0.2">
      <c r="A25" s="198" t="s">
        <v>1411</v>
      </c>
      <c r="B25" s="198">
        <v>1998</v>
      </c>
      <c r="C25" s="316">
        <v>294965.71000000002</v>
      </c>
      <c r="D25" s="197" t="s">
        <v>1401</v>
      </c>
      <c r="E25" s="197"/>
    </row>
    <row r="26" spans="1:5" x14ac:dyDescent="0.2">
      <c r="A26" s="198" t="s">
        <v>1412</v>
      </c>
      <c r="B26" s="198">
        <v>1999</v>
      </c>
      <c r="C26" s="316">
        <v>1495761.36</v>
      </c>
      <c r="D26" s="197" t="s">
        <v>1401</v>
      </c>
      <c r="E26" s="197"/>
    </row>
    <row r="27" spans="1:5" x14ac:dyDescent="0.2">
      <c r="A27" s="198" t="s">
        <v>1413</v>
      </c>
      <c r="B27" s="198">
        <v>2000</v>
      </c>
      <c r="C27" s="316">
        <v>-636193.21</v>
      </c>
      <c r="D27" s="197" t="s">
        <v>1401</v>
      </c>
      <c r="E27" s="197"/>
    </row>
    <row r="28" spans="1:5" x14ac:dyDescent="0.2">
      <c r="A28" s="198" t="s">
        <v>1414</v>
      </c>
      <c r="B28" s="198">
        <v>2001</v>
      </c>
      <c r="C28" s="316">
        <v>1073967.6200000001</v>
      </c>
      <c r="D28" s="197" t="s">
        <v>1401</v>
      </c>
      <c r="E28" s="197"/>
    </row>
    <row r="29" spans="1:5" x14ac:dyDescent="0.2">
      <c r="A29" s="198" t="s">
        <v>1415</v>
      </c>
      <c r="B29" s="198">
        <v>2002</v>
      </c>
      <c r="C29" s="316">
        <v>-861559.74</v>
      </c>
      <c r="D29" s="197" t="s">
        <v>1401</v>
      </c>
      <c r="E29" s="197"/>
    </row>
    <row r="30" spans="1:5" x14ac:dyDescent="0.2">
      <c r="A30" s="198" t="s">
        <v>1416</v>
      </c>
      <c r="B30" s="198">
        <v>2003</v>
      </c>
      <c r="C30" s="316">
        <v>-84185.76</v>
      </c>
      <c r="D30" s="197" t="s">
        <v>1401</v>
      </c>
      <c r="E30" s="197"/>
    </row>
    <row r="31" spans="1:5" x14ac:dyDescent="0.2">
      <c r="A31" s="198" t="s">
        <v>1417</v>
      </c>
      <c r="B31" s="198">
        <v>2004</v>
      </c>
      <c r="C31" s="316">
        <v>151752.06</v>
      </c>
      <c r="D31" s="197" t="s">
        <v>1401</v>
      </c>
      <c r="E31" s="197"/>
    </row>
    <row r="32" spans="1:5" x14ac:dyDescent="0.2">
      <c r="A32" s="198" t="s">
        <v>1418</v>
      </c>
      <c r="B32" s="198">
        <v>2005</v>
      </c>
      <c r="C32" s="316">
        <v>295472.65999999997</v>
      </c>
      <c r="D32" s="197" t="s">
        <v>1401</v>
      </c>
      <c r="E32" s="197"/>
    </row>
    <row r="33" spans="1:5" x14ac:dyDescent="0.2">
      <c r="A33" s="198" t="s">
        <v>1419</v>
      </c>
      <c r="B33" s="198">
        <v>2006</v>
      </c>
      <c r="C33" s="316">
        <v>-445866.42</v>
      </c>
      <c r="D33" s="197" t="s">
        <v>1401</v>
      </c>
      <c r="E33" s="197"/>
    </row>
    <row r="34" spans="1:5" x14ac:dyDescent="0.2">
      <c r="A34" s="198" t="s">
        <v>1420</v>
      </c>
      <c r="B34" s="198">
        <v>2007</v>
      </c>
      <c r="C34" s="316">
        <v>2165707.23</v>
      </c>
      <c r="D34" s="197" t="s">
        <v>1401</v>
      </c>
      <c r="E34" s="197"/>
    </row>
    <row r="35" spans="1:5" x14ac:dyDescent="0.2">
      <c r="A35" s="198" t="s">
        <v>1421</v>
      </c>
      <c r="B35" s="198">
        <v>2008</v>
      </c>
      <c r="C35" s="316">
        <v>-410073.58</v>
      </c>
      <c r="D35" s="197" t="s">
        <v>1401</v>
      </c>
      <c r="E35" s="197"/>
    </row>
    <row r="36" spans="1:5" x14ac:dyDescent="0.2">
      <c r="A36" s="198" t="s">
        <v>1422</v>
      </c>
      <c r="B36" s="198">
        <v>2009</v>
      </c>
      <c r="C36" s="316">
        <v>-1150843.3899999999</v>
      </c>
      <c r="D36" s="197" t="s">
        <v>1401</v>
      </c>
      <c r="E36" s="197"/>
    </row>
    <row r="37" spans="1:5" x14ac:dyDescent="0.2">
      <c r="A37" s="198" t="s">
        <v>1423</v>
      </c>
      <c r="B37" s="198">
        <v>2010</v>
      </c>
      <c r="C37" s="316">
        <v>-644910.79</v>
      </c>
      <c r="D37" s="197" t="s">
        <v>1401</v>
      </c>
      <c r="E37" s="197"/>
    </row>
    <row r="38" spans="1:5" x14ac:dyDescent="0.2">
      <c r="A38" s="198" t="s">
        <v>1424</v>
      </c>
      <c r="B38" s="198">
        <v>2011</v>
      </c>
      <c r="C38" s="316">
        <v>-2612004.91</v>
      </c>
      <c r="D38" s="197" t="s">
        <v>1401</v>
      </c>
      <c r="E38" s="197"/>
    </row>
    <row r="39" spans="1:5" x14ac:dyDescent="0.2">
      <c r="A39" s="198" t="s">
        <v>1425</v>
      </c>
      <c r="B39" s="198">
        <v>2012</v>
      </c>
      <c r="C39" s="316">
        <v>-81202.69</v>
      </c>
      <c r="D39" s="197" t="s">
        <v>1401</v>
      </c>
      <c r="E39" s="197"/>
    </row>
    <row r="40" spans="1:5" x14ac:dyDescent="0.2">
      <c r="A40" s="198" t="s">
        <v>1426</v>
      </c>
      <c r="B40" s="198">
        <v>2013</v>
      </c>
      <c r="C40" s="316">
        <v>1192144.97</v>
      </c>
      <c r="D40" s="197" t="s">
        <v>1401</v>
      </c>
      <c r="E40" s="197"/>
    </row>
    <row r="41" spans="1:5" x14ac:dyDescent="0.2">
      <c r="A41" s="198" t="s">
        <v>1427</v>
      </c>
      <c r="B41" s="198">
        <v>2014</v>
      </c>
      <c r="C41" s="316">
        <v>466906.05</v>
      </c>
      <c r="D41" s="197" t="s">
        <v>1401</v>
      </c>
      <c r="E41" s="197"/>
    </row>
    <row r="42" spans="1:5" x14ac:dyDescent="0.2">
      <c r="A42" s="198" t="s">
        <v>1428</v>
      </c>
      <c r="B42" s="198">
        <v>2015</v>
      </c>
      <c r="C42" s="316">
        <v>-3676888.78</v>
      </c>
      <c r="D42" s="197" t="s">
        <v>1401</v>
      </c>
      <c r="E42" s="197"/>
    </row>
    <row r="43" spans="1:5" x14ac:dyDescent="0.2">
      <c r="A43" s="198" t="s">
        <v>1429</v>
      </c>
      <c r="B43" s="198">
        <v>2016</v>
      </c>
      <c r="C43" s="316">
        <v>-1919912.77</v>
      </c>
      <c r="D43" s="197" t="s">
        <v>1401</v>
      </c>
      <c r="E43" s="197"/>
    </row>
    <row r="44" spans="1:5" x14ac:dyDescent="0.2">
      <c r="A44" s="198" t="s">
        <v>1430</v>
      </c>
      <c r="B44" s="198">
        <v>2017</v>
      </c>
      <c r="C44" s="316">
        <v>1931032.99</v>
      </c>
      <c r="D44" s="197" t="s">
        <v>1401</v>
      </c>
      <c r="E44" s="197"/>
    </row>
    <row r="45" spans="1:5" x14ac:dyDescent="0.2">
      <c r="A45" s="198" t="s">
        <v>1431</v>
      </c>
      <c r="B45" s="198">
        <v>2018</v>
      </c>
      <c r="C45" s="316">
        <v>-1332872.3500000001</v>
      </c>
      <c r="D45" s="197" t="s">
        <v>1401</v>
      </c>
      <c r="E45" s="197"/>
    </row>
    <row r="46" spans="1:5" x14ac:dyDescent="0.2">
      <c r="A46" s="198" t="s">
        <v>1432</v>
      </c>
      <c r="B46" s="198">
        <v>2019</v>
      </c>
      <c r="C46" s="316">
        <v>2195991.16</v>
      </c>
      <c r="D46" s="197" t="s">
        <v>1401</v>
      </c>
      <c r="E46" s="197"/>
    </row>
    <row r="47" spans="1:5" x14ac:dyDescent="0.2">
      <c r="A47" s="198" t="s">
        <v>1433</v>
      </c>
      <c r="B47" s="198">
        <v>2020</v>
      </c>
      <c r="C47" s="316">
        <v>-366184.2</v>
      </c>
      <c r="D47" s="197" t="s">
        <v>1401</v>
      </c>
      <c r="E47" s="197"/>
    </row>
    <row r="48" spans="1:5" x14ac:dyDescent="0.2">
      <c r="A48" s="198" t="s">
        <v>1434</v>
      </c>
      <c r="B48" s="60" t="s">
        <v>1435</v>
      </c>
      <c r="C48" s="316">
        <v>10200000</v>
      </c>
      <c r="D48" s="197" t="s">
        <v>1401</v>
      </c>
      <c r="E48" s="197"/>
    </row>
    <row r="49" spans="1:7" x14ac:dyDescent="0.2">
      <c r="A49" s="198" t="s">
        <v>1436</v>
      </c>
      <c r="B49" s="60" t="s">
        <v>1437</v>
      </c>
      <c r="C49" s="316">
        <v>1239419.5</v>
      </c>
      <c r="D49" s="197" t="s">
        <v>1401</v>
      </c>
      <c r="E49" s="197"/>
    </row>
    <row r="50" spans="1:7" x14ac:dyDescent="0.2">
      <c r="A50" s="198" t="s">
        <v>1438</v>
      </c>
      <c r="B50" s="60" t="s">
        <v>1439</v>
      </c>
      <c r="C50" s="316">
        <v>2357852.0499999998</v>
      </c>
      <c r="D50" s="197" t="s">
        <v>1401</v>
      </c>
      <c r="E50" s="197"/>
    </row>
    <row r="51" spans="1:7" x14ac:dyDescent="0.2">
      <c r="A51" s="198" t="s">
        <v>1440</v>
      </c>
      <c r="B51" s="60" t="s">
        <v>1441</v>
      </c>
      <c r="C51" s="316">
        <v>5054987.8</v>
      </c>
      <c r="D51" s="197" t="s">
        <v>1401</v>
      </c>
      <c r="E51" s="197"/>
    </row>
    <row r="52" spans="1:7" x14ac:dyDescent="0.2">
      <c r="A52" s="198" t="s">
        <v>1442</v>
      </c>
      <c r="B52" s="60" t="s">
        <v>1443</v>
      </c>
      <c r="C52" s="316">
        <v>797180.5</v>
      </c>
      <c r="D52" s="197" t="s">
        <v>1401</v>
      </c>
      <c r="E52" s="197"/>
    </row>
    <row r="53" spans="1:7" x14ac:dyDescent="0.2">
      <c r="A53" s="198" t="s">
        <v>1444</v>
      </c>
      <c r="B53" s="60" t="s">
        <v>1445</v>
      </c>
      <c r="C53" s="316">
        <v>12088.93</v>
      </c>
      <c r="D53" s="64" t="s">
        <v>1446</v>
      </c>
      <c r="E53" s="64"/>
    </row>
    <row r="54" spans="1:7" x14ac:dyDescent="0.2">
      <c r="A54" s="198" t="s">
        <v>1447</v>
      </c>
      <c r="B54" s="60" t="s">
        <v>1448</v>
      </c>
      <c r="C54" s="316">
        <v>653534.09</v>
      </c>
      <c r="D54" s="197" t="s">
        <v>1401</v>
      </c>
      <c r="E54" s="197"/>
      <c r="G54" s="65"/>
    </row>
    <row r="55" spans="1:7" x14ac:dyDescent="0.2">
      <c r="A55" s="198" t="s">
        <v>1449</v>
      </c>
      <c r="B55" s="60" t="s">
        <v>1450</v>
      </c>
      <c r="C55" s="316">
        <v>378937.85</v>
      </c>
      <c r="D55" s="64" t="s">
        <v>1446</v>
      </c>
      <c r="E55" s="64"/>
    </row>
    <row r="56" spans="1:7" x14ac:dyDescent="0.2">
      <c r="A56" s="64">
        <v>3230</v>
      </c>
      <c r="B56" s="60" t="s">
        <v>446</v>
      </c>
      <c r="C56" s="234">
        <v>0</v>
      </c>
    </row>
    <row r="57" spans="1:7" x14ac:dyDescent="0.2">
      <c r="A57" s="64">
        <v>3231</v>
      </c>
      <c r="B57" s="60" t="s">
        <v>447</v>
      </c>
      <c r="C57" s="234">
        <v>0</v>
      </c>
    </row>
    <row r="58" spans="1:7" x14ac:dyDescent="0.2">
      <c r="A58" s="64">
        <v>3232</v>
      </c>
      <c r="B58" s="60" t="s">
        <v>448</v>
      </c>
      <c r="C58" s="234">
        <v>0</v>
      </c>
    </row>
    <row r="59" spans="1:7" x14ac:dyDescent="0.2">
      <c r="A59" s="64">
        <v>3233</v>
      </c>
      <c r="B59" s="60" t="s">
        <v>449</v>
      </c>
      <c r="C59" s="234">
        <v>0</v>
      </c>
    </row>
    <row r="60" spans="1:7" x14ac:dyDescent="0.2">
      <c r="A60" s="64">
        <v>3239</v>
      </c>
      <c r="B60" s="60" t="s">
        <v>450</v>
      </c>
      <c r="C60" s="234">
        <v>0</v>
      </c>
    </row>
    <row r="61" spans="1:7" x14ac:dyDescent="0.2">
      <c r="A61" s="64">
        <v>3240</v>
      </c>
      <c r="B61" s="60" t="s">
        <v>451</v>
      </c>
      <c r="C61" s="234">
        <v>0</v>
      </c>
    </row>
    <row r="62" spans="1:7" x14ac:dyDescent="0.2">
      <c r="A62" s="64">
        <v>3241</v>
      </c>
      <c r="B62" s="60" t="s">
        <v>452</v>
      </c>
      <c r="C62" s="234">
        <v>0</v>
      </c>
    </row>
    <row r="63" spans="1:7" x14ac:dyDescent="0.2">
      <c r="A63" s="64">
        <v>3242</v>
      </c>
      <c r="B63" s="60" t="s">
        <v>453</v>
      </c>
      <c r="C63" s="234">
        <v>0</v>
      </c>
    </row>
    <row r="64" spans="1:7" x14ac:dyDescent="0.2">
      <c r="A64" s="64">
        <v>3243</v>
      </c>
      <c r="B64" s="60" t="s">
        <v>454</v>
      </c>
      <c r="C64" s="234">
        <v>0</v>
      </c>
    </row>
    <row r="65" spans="1:3" x14ac:dyDescent="0.2">
      <c r="A65" s="64">
        <v>3250</v>
      </c>
      <c r="B65" s="60" t="s">
        <v>455</v>
      </c>
      <c r="C65" s="234">
        <v>0</v>
      </c>
    </row>
    <row r="66" spans="1:3" x14ac:dyDescent="0.2">
      <c r="A66" s="64">
        <v>3251</v>
      </c>
      <c r="B66" s="60" t="s">
        <v>456</v>
      </c>
      <c r="C66" s="234">
        <v>0</v>
      </c>
    </row>
    <row r="67" spans="1:3" x14ac:dyDescent="0.2">
      <c r="A67" s="64">
        <v>3252</v>
      </c>
      <c r="B67" s="60" t="s">
        <v>457</v>
      </c>
      <c r="C67" s="234">
        <v>0</v>
      </c>
    </row>
    <row r="69" spans="1:3" x14ac:dyDescent="0.2">
      <c r="B69" s="41" t="s">
        <v>239</v>
      </c>
    </row>
  </sheetData>
  <sheetProtection formatCells="0" formatColumns="0" formatRows="0" insertColumns="0" insertRows="0" insertHyperlinks="0" deleteColumns="0" deleteRows="0" sort="0" autoFilter="0" pivotTables="0"/>
  <mergeCells count="3">
    <mergeCell ref="A1:C1"/>
    <mergeCell ref="A2:C2"/>
    <mergeCell ref="A3:C3"/>
  </mergeCells>
  <printOptions horizontalCentered="1" verticalCentered="1"/>
  <pageMargins left="0.70866141732283472" right="0.70866141732283472" top="0.74803149606299213" bottom="0.74803149606299213" header="0.31496062992125984" footer="0.31496062992125984"/>
  <pageSetup scale="62" orientation="portrait" horizontalDpi="4294967293" verticalDpi="4294967293"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showGridLines="0" zoomScaleNormal="100" zoomScaleSheetLayoutView="100" workbookViewId="0">
      <selection sqref="A1:C1"/>
    </sheetView>
  </sheetViews>
  <sheetFormatPr baseColWidth="10" defaultColWidth="9.140625" defaultRowHeight="11.25" x14ac:dyDescent="0.2"/>
  <cols>
    <col min="1" max="1" width="18.7109375" style="60" customWidth="1"/>
    <col min="2" max="2" width="63.42578125" style="60" bestFit="1" customWidth="1"/>
    <col min="3" max="3" width="15.28515625" style="60" bestFit="1" customWidth="1"/>
    <col min="4" max="4" width="16.42578125" style="60" bestFit="1" customWidth="1"/>
    <col min="5" max="5" width="19.140625" style="60" customWidth="1"/>
    <col min="6" max="6" width="9.140625" style="60"/>
    <col min="7" max="7" width="22.140625" style="60" bestFit="1" customWidth="1"/>
    <col min="8" max="16384" width="9.140625" style="60"/>
  </cols>
  <sheetData>
    <row r="1" spans="1:5" s="66" customFormat="1" ht="18.95" customHeight="1" x14ac:dyDescent="0.25">
      <c r="A1" s="358" t="s">
        <v>74</v>
      </c>
      <c r="B1" s="358"/>
      <c r="C1" s="358"/>
      <c r="D1" s="58" t="s">
        <v>97</v>
      </c>
      <c r="E1" s="59">
        <v>2021</v>
      </c>
    </row>
    <row r="2" spans="1:5" s="66" customFormat="1" ht="18.95" customHeight="1" x14ac:dyDescent="0.25">
      <c r="A2" s="358" t="s">
        <v>458</v>
      </c>
      <c r="B2" s="358"/>
      <c r="C2" s="358"/>
      <c r="D2" s="58" t="s">
        <v>99</v>
      </c>
      <c r="E2" s="59" t="s">
        <v>603</v>
      </c>
    </row>
    <row r="3" spans="1:5" s="66" customFormat="1" ht="18.95" customHeight="1" x14ac:dyDescent="0.25">
      <c r="A3" s="358" t="s">
        <v>1203</v>
      </c>
      <c r="B3" s="358"/>
      <c r="C3" s="358"/>
      <c r="D3" s="58" t="s">
        <v>100</v>
      </c>
      <c r="E3" s="59">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x14ac:dyDescent="0.2">
      <c r="A8" s="64">
        <v>1111</v>
      </c>
      <c r="B8" s="60" t="s">
        <v>461</v>
      </c>
      <c r="C8" s="233">
        <f>SUM(C9:C18)</f>
        <v>42500</v>
      </c>
      <c r="D8" s="233">
        <f>SUM(D9:D18)</f>
        <v>42500</v>
      </c>
    </row>
    <row r="9" spans="1:5" x14ac:dyDescent="0.2">
      <c r="A9" s="198" t="s">
        <v>1451</v>
      </c>
      <c r="B9" s="60" t="s">
        <v>1452</v>
      </c>
      <c r="C9" s="316">
        <v>5000</v>
      </c>
      <c r="D9" s="316">
        <v>5000</v>
      </c>
    </row>
    <row r="10" spans="1:5" x14ac:dyDescent="0.2">
      <c r="A10" s="198" t="s">
        <v>1453</v>
      </c>
      <c r="B10" s="60" t="s">
        <v>1454</v>
      </c>
      <c r="C10" s="316">
        <v>12000</v>
      </c>
      <c r="D10" s="316">
        <v>12000</v>
      </c>
    </row>
    <row r="11" spans="1:5" x14ac:dyDescent="0.2">
      <c r="A11" s="198" t="s">
        <v>1455</v>
      </c>
      <c r="B11" s="60" t="s">
        <v>1456</v>
      </c>
      <c r="C11" s="316">
        <v>10000</v>
      </c>
      <c r="D11" s="316">
        <v>10000</v>
      </c>
    </row>
    <row r="12" spans="1:5" x14ac:dyDescent="0.2">
      <c r="A12" s="198" t="s">
        <v>1457</v>
      </c>
      <c r="B12" s="60" t="s">
        <v>1458</v>
      </c>
      <c r="C12" s="316">
        <v>3000</v>
      </c>
      <c r="D12" s="316">
        <v>3000</v>
      </c>
    </row>
    <row r="13" spans="1:5" x14ac:dyDescent="0.2">
      <c r="A13" s="198" t="s">
        <v>1459</v>
      </c>
      <c r="B13" s="60" t="s">
        <v>1460</v>
      </c>
      <c r="C13" s="316">
        <v>3000</v>
      </c>
      <c r="D13" s="316">
        <v>3000</v>
      </c>
    </row>
    <row r="14" spans="1:5" x14ac:dyDescent="0.2">
      <c r="A14" s="198" t="s">
        <v>1461</v>
      </c>
      <c r="B14" s="60" t="s">
        <v>1462</v>
      </c>
      <c r="C14" s="316">
        <v>3000</v>
      </c>
      <c r="D14" s="316">
        <v>3000</v>
      </c>
    </row>
    <row r="15" spans="1:5" x14ac:dyDescent="0.2">
      <c r="A15" s="198" t="s">
        <v>1463</v>
      </c>
      <c r="B15" s="60" t="s">
        <v>1464</v>
      </c>
      <c r="C15" s="316">
        <v>2000</v>
      </c>
      <c r="D15" s="316">
        <v>2000</v>
      </c>
    </row>
    <row r="16" spans="1:5" x14ac:dyDescent="0.2">
      <c r="A16" s="198" t="s">
        <v>1465</v>
      </c>
      <c r="B16" s="60" t="s">
        <v>1466</v>
      </c>
      <c r="C16" s="316">
        <v>2000</v>
      </c>
      <c r="D16" s="316">
        <v>2000</v>
      </c>
    </row>
    <row r="17" spans="1:4" x14ac:dyDescent="0.2">
      <c r="A17" s="198" t="s">
        <v>1467</v>
      </c>
      <c r="B17" s="60" t="s">
        <v>1468</v>
      </c>
      <c r="C17" s="316">
        <v>2000</v>
      </c>
      <c r="D17" s="316">
        <v>2000</v>
      </c>
    </row>
    <row r="18" spans="1:4" x14ac:dyDescent="0.2">
      <c r="A18" s="198" t="s">
        <v>1469</v>
      </c>
      <c r="B18" s="60" t="s">
        <v>1470</v>
      </c>
      <c r="C18" s="316">
        <v>500</v>
      </c>
      <c r="D18" s="316">
        <v>500</v>
      </c>
    </row>
    <row r="19" spans="1:4" x14ac:dyDescent="0.2">
      <c r="A19" s="64">
        <v>1112</v>
      </c>
      <c r="B19" s="60" t="s">
        <v>462</v>
      </c>
      <c r="C19" s="302">
        <f>SUM(C20:C31)</f>
        <v>11992414.979999999</v>
      </c>
      <c r="D19" s="302">
        <f>SUM(D20:D31)</f>
        <v>12976502.42</v>
      </c>
    </row>
    <row r="20" spans="1:4" x14ac:dyDescent="0.2">
      <c r="A20" s="198" t="s">
        <v>1471</v>
      </c>
      <c r="B20" s="60" t="s">
        <v>1472</v>
      </c>
      <c r="C20" s="316">
        <v>211129.58</v>
      </c>
      <c r="D20" s="316">
        <v>27910.93</v>
      </c>
    </row>
    <row r="21" spans="1:4" x14ac:dyDescent="0.2">
      <c r="A21" s="198" t="s">
        <v>1473</v>
      </c>
      <c r="B21" s="60" t="s">
        <v>1474</v>
      </c>
      <c r="C21" s="316">
        <v>0</v>
      </c>
      <c r="D21" s="316">
        <v>1592.62</v>
      </c>
    </row>
    <row r="22" spans="1:4" x14ac:dyDescent="0.2">
      <c r="A22" s="198" t="s">
        <v>1475</v>
      </c>
      <c r="B22" s="60" t="s">
        <v>1476</v>
      </c>
      <c r="C22" s="316">
        <v>421345.91</v>
      </c>
      <c r="D22" s="316">
        <v>384918.75</v>
      </c>
    </row>
    <row r="23" spans="1:4" x14ac:dyDescent="0.2">
      <c r="A23" s="198" t="s">
        <v>1477</v>
      </c>
      <c r="B23" s="60" t="s">
        <v>1478</v>
      </c>
      <c r="C23" s="316">
        <v>1286934.6399999999</v>
      </c>
      <c r="D23" s="316">
        <v>1895716.14</v>
      </c>
    </row>
    <row r="24" spans="1:4" x14ac:dyDescent="0.2">
      <c r="A24" s="198" t="s">
        <v>1479</v>
      </c>
      <c r="B24" s="60" t="s">
        <v>1480</v>
      </c>
      <c r="C24" s="316">
        <v>174184.94</v>
      </c>
      <c r="D24" s="316">
        <v>24898.09</v>
      </c>
    </row>
    <row r="25" spans="1:4" x14ac:dyDescent="0.2">
      <c r="A25" s="198" t="s">
        <v>1481</v>
      </c>
      <c r="B25" s="60" t="s">
        <v>1482</v>
      </c>
      <c r="C25" s="316">
        <v>716301.06</v>
      </c>
      <c r="D25" s="316">
        <v>156593.14000000001</v>
      </c>
    </row>
    <row r="26" spans="1:4" x14ac:dyDescent="0.2">
      <c r="A26" s="198" t="s">
        <v>1483</v>
      </c>
      <c r="B26" s="60" t="s">
        <v>1484</v>
      </c>
      <c r="C26" s="316">
        <v>8108956.2800000003</v>
      </c>
      <c r="D26" s="316">
        <v>9975583.0899999999</v>
      </c>
    </row>
    <row r="27" spans="1:4" x14ac:dyDescent="0.2">
      <c r="A27" s="198" t="s">
        <v>1485</v>
      </c>
      <c r="B27" s="60" t="s">
        <v>1486</v>
      </c>
      <c r="C27" s="316">
        <v>157466.34</v>
      </c>
      <c r="D27" s="316">
        <v>56812.84</v>
      </c>
    </row>
    <row r="28" spans="1:4" x14ac:dyDescent="0.2">
      <c r="A28" s="198" t="s">
        <v>1487</v>
      </c>
      <c r="B28" s="60" t="s">
        <v>1488</v>
      </c>
      <c r="C28" s="316">
        <v>181417.36</v>
      </c>
      <c r="D28" s="316">
        <v>73441.05</v>
      </c>
    </row>
    <row r="29" spans="1:4" x14ac:dyDescent="0.2">
      <c r="A29" s="198" t="s">
        <v>1489</v>
      </c>
      <c r="B29" s="60" t="s">
        <v>1490</v>
      </c>
      <c r="C29" s="316">
        <v>0</v>
      </c>
      <c r="D29" s="316">
        <v>378937.85</v>
      </c>
    </row>
    <row r="30" spans="1:4" x14ac:dyDescent="0.2">
      <c r="A30" s="198" t="s">
        <v>1491</v>
      </c>
      <c r="B30" s="60" t="s">
        <v>1492</v>
      </c>
      <c r="C30" s="316">
        <v>734678.87</v>
      </c>
      <c r="D30" s="316">
        <v>0</v>
      </c>
    </row>
    <row r="31" spans="1:4" x14ac:dyDescent="0.2">
      <c r="A31" s="198" t="s">
        <v>1493</v>
      </c>
      <c r="B31" s="60" t="s">
        <v>1494</v>
      </c>
      <c r="C31" s="316">
        <v>0</v>
      </c>
      <c r="D31" s="316">
        <v>97.92</v>
      </c>
    </row>
    <row r="32" spans="1:4" x14ac:dyDescent="0.2">
      <c r="A32" s="64">
        <v>1113</v>
      </c>
      <c r="B32" s="60" t="s">
        <v>463</v>
      </c>
      <c r="C32" s="316">
        <v>0</v>
      </c>
      <c r="D32" s="316">
        <v>0</v>
      </c>
    </row>
    <row r="33" spans="1:4" x14ac:dyDescent="0.2">
      <c r="A33" s="64">
        <v>1114</v>
      </c>
      <c r="B33" s="60" t="s">
        <v>107</v>
      </c>
      <c r="C33" s="234">
        <v>0</v>
      </c>
      <c r="D33" s="234">
        <v>0</v>
      </c>
    </row>
    <row r="34" spans="1:4" x14ac:dyDescent="0.2">
      <c r="A34" s="64">
        <v>1115</v>
      </c>
      <c r="B34" s="60" t="s">
        <v>108</v>
      </c>
      <c r="C34" s="234">
        <v>0</v>
      </c>
      <c r="D34" s="234">
        <v>0</v>
      </c>
    </row>
    <row r="35" spans="1:4" x14ac:dyDescent="0.2">
      <c r="A35" s="64">
        <v>1116</v>
      </c>
      <c r="B35" s="60" t="s">
        <v>464</v>
      </c>
      <c r="C35" s="234">
        <v>0</v>
      </c>
      <c r="D35" s="234">
        <v>0</v>
      </c>
    </row>
    <row r="36" spans="1:4" x14ac:dyDescent="0.2">
      <c r="A36" s="64">
        <v>1119</v>
      </c>
      <c r="B36" s="60" t="s">
        <v>465</v>
      </c>
      <c r="C36" s="234">
        <v>0</v>
      </c>
      <c r="D36" s="234">
        <v>0</v>
      </c>
    </row>
    <row r="37" spans="1:4" x14ac:dyDescent="0.2">
      <c r="A37" s="68">
        <v>1110</v>
      </c>
      <c r="B37" s="69" t="s">
        <v>466</v>
      </c>
      <c r="C37" s="233">
        <f>+C8+C19</f>
        <v>12034914.979999999</v>
      </c>
      <c r="D37" s="233">
        <f>+D8+D19</f>
        <v>13019002.42</v>
      </c>
    </row>
    <row r="40" spans="1:4" x14ac:dyDescent="0.2">
      <c r="A40" s="62" t="s">
        <v>467</v>
      </c>
      <c r="B40" s="62"/>
      <c r="C40" s="62"/>
      <c r="D40" s="62"/>
    </row>
    <row r="41" spans="1:4" x14ac:dyDescent="0.2">
      <c r="A41" s="63" t="s">
        <v>103</v>
      </c>
      <c r="B41" s="63" t="s">
        <v>460</v>
      </c>
      <c r="C41" s="67" t="s">
        <v>611</v>
      </c>
      <c r="D41" s="67" t="s">
        <v>469</v>
      </c>
    </row>
    <row r="42" spans="1:4" x14ac:dyDescent="0.2">
      <c r="A42" s="68">
        <v>1230</v>
      </c>
      <c r="B42" s="70" t="s">
        <v>156</v>
      </c>
      <c r="C42" s="233">
        <v>0</v>
      </c>
      <c r="D42" s="233">
        <v>0</v>
      </c>
    </row>
    <row r="43" spans="1:4" x14ac:dyDescent="0.2">
      <c r="A43" s="64">
        <v>1231</v>
      </c>
      <c r="B43" s="60" t="s">
        <v>157</v>
      </c>
      <c r="C43" s="234">
        <v>0</v>
      </c>
      <c r="D43" s="234">
        <v>0</v>
      </c>
    </row>
    <row r="44" spans="1:4" x14ac:dyDescent="0.2">
      <c r="A44" s="64">
        <v>1232</v>
      </c>
      <c r="B44" s="60" t="s">
        <v>158</v>
      </c>
      <c r="C44" s="234">
        <v>0</v>
      </c>
      <c r="D44" s="234">
        <v>0</v>
      </c>
    </row>
    <row r="45" spans="1:4" x14ac:dyDescent="0.2">
      <c r="A45" s="64">
        <v>1233</v>
      </c>
      <c r="B45" s="60" t="s">
        <v>159</v>
      </c>
      <c r="C45" s="234">
        <v>0</v>
      </c>
      <c r="D45" s="234">
        <v>0</v>
      </c>
    </row>
    <row r="46" spans="1:4" x14ac:dyDescent="0.2">
      <c r="A46" s="64">
        <v>1234</v>
      </c>
      <c r="B46" s="60" t="s">
        <v>160</v>
      </c>
      <c r="C46" s="234">
        <v>0</v>
      </c>
      <c r="D46" s="234">
        <v>0</v>
      </c>
    </row>
    <row r="47" spans="1:4" x14ac:dyDescent="0.2">
      <c r="A47" s="64">
        <v>1235</v>
      </c>
      <c r="B47" s="60" t="s">
        <v>161</v>
      </c>
      <c r="C47" s="234">
        <v>0</v>
      </c>
      <c r="D47" s="234">
        <v>0</v>
      </c>
    </row>
    <row r="48" spans="1:4" x14ac:dyDescent="0.2">
      <c r="A48" s="64">
        <v>1236</v>
      </c>
      <c r="B48" s="60" t="s">
        <v>162</v>
      </c>
      <c r="C48" s="234">
        <v>0</v>
      </c>
      <c r="D48" s="234">
        <v>0</v>
      </c>
    </row>
    <row r="49" spans="1:4" x14ac:dyDescent="0.2">
      <c r="A49" s="64">
        <v>1239</v>
      </c>
      <c r="B49" s="60" t="s">
        <v>163</v>
      </c>
      <c r="C49" s="234">
        <v>0</v>
      </c>
      <c r="D49" s="234">
        <v>0</v>
      </c>
    </row>
    <row r="50" spans="1:4" x14ac:dyDescent="0.2">
      <c r="A50" s="68">
        <v>1240</v>
      </c>
      <c r="B50" s="70" t="s">
        <v>164</v>
      </c>
      <c r="C50" s="233">
        <f>SUM(C51:C58)</f>
        <v>207083.87999999998</v>
      </c>
      <c r="D50" s="233">
        <f>SUM(D51:D58)</f>
        <v>199803.87999999998</v>
      </c>
    </row>
    <row r="51" spans="1:4" x14ac:dyDescent="0.2">
      <c r="A51" s="64">
        <v>1241</v>
      </c>
      <c r="B51" s="60" t="s">
        <v>165</v>
      </c>
      <c r="C51" s="234">
        <f>163425.81-2699.14</f>
        <v>160726.66999999998</v>
      </c>
      <c r="D51" s="234">
        <f>163425.81-2699.14-7280</f>
        <v>153446.66999999998</v>
      </c>
    </row>
    <row r="52" spans="1:4" x14ac:dyDescent="0.2">
      <c r="A52" s="64">
        <v>1242</v>
      </c>
      <c r="B52" s="60" t="s">
        <v>166</v>
      </c>
      <c r="C52" s="234">
        <v>39202.9</v>
      </c>
      <c r="D52" s="234">
        <v>39202.9</v>
      </c>
    </row>
    <row r="53" spans="1:4" x14ac:dyDescent="0.2">
      <c r="A53" s="64">
        <v>1243</v>
      </c>
      <c r="B53" s="60" t="s">
        <v>167</v>
      </c>
      <c r="C53" s="234">
        <v>0</v>
      </c>
      <c r="D53" s="234">
        <v>0</v>
      </c>
    </row>
    <row r="54" spans="1:4" x14ac:dyDescent="0.2">
      <c r="A54" s="64">
        <v>1244</v>
      </c>
      <c r="B54" s="60" t="s">
        <v>168</v>
      </c>
      <c r="C54" s="234">
        <v>0</v>
      </c>
      <c r="D54" s="234">
        <v>0</v>
      </c>
    </row>
    <row r="55" spans="1:4" x14ac:dyDescent="0.2">
      <c r="A55" s="64">
        <v>1245</v>
      </c>
      <c r="B55" s="60" t="s">
        <v>169</v>
      </c>
      <c r="C55" s="234">
        <v>0</v>
      </c>
      <c r="D55" s="234">
        <v>0</v>
      </c>
    </row>
    <row r="56" spans="1:4" x14ac:dyDescent="0.2">
      <c r="A56" s="64">
        <v>1246</v>
      </c>
      <c r="B56" s="60" t="s">
        <v>170</v>
      </c>
      <c r="C56" s="234">
        <v>7154.31</v>
      </c>
      <c r="D56" s="234">
        <v>7154.31</v>
      </c>
    </row>
    <row r="57" spans="1:4" x14ac:dyDescent="0.2">
      <c r="A57" s="64">
        <v>1247</v>
      </c>
      <c r="B57" s="60" t="s">
        <v>171</v>
      </c>
      <c r="C57" s="234">
        <v>0</v>
      </c>
      <c r="D57" s="234">
        <v>0</v>
      </c>
    </row>
    <row r="58" spans="1:4" x14ac:dyDescent="0.2">
      <c r="A58" s="64">
        <v>1248</v>
      </c>
      <c r="B58" s="60" t="s">
        <v>172</v>
      </c>
      <c r="C58" s="234">
        <v>0</v>
      </c>
      <c r="D58" s="234">
        <v>0</v>
      </c>
    </row>
    <row r="59" spans="1:4" x14ac:dyDescent="0.2">
      <c r="A59" s="68">
        <v>1250</v>
      </c>
      <c r="B59" s="70" t="s">
        <v>176</v>
      </c>
      <c r="C59" s="233">
        <v>0</v>
      </c>
      <c r="D59" s="233">
        <v>0</v>
      </c>
    </row>
    <row r="60" spans="1:4" x14ac:dyDescent="0.2">
      <c r="A60" s="64">
        <v>1251</v>
      </c>
      <c r="B60" s="60" t="s">
        <v>177</v>
      </c>
      <c r="C60" s="234">
        <v>0</v>
      </c>
      <c r="D60" s="234">
        <v>0</v>
      </c>
    </row>
    <row r="61" spans="1:4" x14ac:dyDescent="0.2">
      <c r="A61" s="64">
        <v>1252</v>
      </c>
      <c r="B61" s="60" t="s">
        <v>178</v>
      </c>
      <c r="C61" s="234">
        <v>0</v>
      </c>
      <c r="D61" s="234">
        <v>0</v>
      </c>
    </row>
    <row r="62" spans="1:4" x14ac:dyDescent="0.2">
      <c r="A62" s="64">
        <v>1253</v>
      </c>
      <c r="B62" s="60" t="s">
        <v>179</v>
      </c>
      <c r="C62" s="234">
        <v>0</v>
      </c>
      <c r="D62" s="234">
        <v>0</v>
      </c>
    </row>
    <row r="63" spans="1:4" x14ac:dyDescent="0.2">
      <c r="A63" s="64">
        <v>1254</v>
      </c>
      <c r="B63" s="60" t="s">
        <v>180</v>
      </c>
      <c r="C63" s="234">
        <v>0</v>
      </c>
      <c r="D63" s="234">
        <v>0</v>
      </c>
    </row>
    <row r="64" spans="1:4" x14ac:dyDescent="0.2">
      <c r="A64" s="64">
        <v>1259</v>
      </c>
      <c r="B64" s="60" t="s">
        <v>181</v>
      </c>
      <c r="C64" s="234">
        <v>0</v>
      </c>
      <c r="D64" s="234">
        <v>0</v>
      </c>
    </row>
    <row r="65" spans="1:4" x14ac:dyDescent="0.2">
      <c r="A65" s="64"/>
      <c r="B65" s="69" t="s">
        <v>470</v>
      </c>
      <c r="C65" s="233">
        <f>C42+C50+C59</f>
        <v>207083.87999999998</v>
      </c>
      <c r="D65" s="233">
        <f>D42+D50+D59</f>
        <v>199803.87999999998</v>
      </c>
    </row>
    <row r="67" spans="1:4" x14ac:dyDescent="0.2">
      <c r="A67" s="62" t="s">
        <v>471</v>
      </c>
      <c r="B67" s="62"/>
      <c r="C67" s="62"/>
      <c r="D67" s="62"/>
    </row>
    <row r="68" spans="1:4" x14ac:dyDescent="0.2">
      <c r="A68" s="63" t="s">
        <v>103</v>
      </c>
      <c r="B68" s="63" t="s">
        <v>460</v>
      </c>
      <c r="C68" s="67">
        <v>2021</v>
      </c>
      <c r="D68" s="67">
        <v>2020</v>
      </c>
    </row>
    <row r="69" spans="1:4" x14ac:dyDescent="0.2">
      <c r="A69" s="68">
        <v>3210</v>
      </c>
      <c r="B69" s="70" t="s">
        <v>472</v>
      </c>
      <c r="C69" s="233">
        <v>-1703891.49</v>
      </c>
      <c r="D69" s="233">
        <v>666287.74</v>
      </c>
    </row>
    <row r="70" spans="1:4" x14ac:dyDescent="0.2">
      <c r="A70" s="64"/>
      <c r="B70" s="69" t="s">
        <v>473</v>
      </c>
      <c r="C70" s="233">
        <f>+C83</f>
        <v>2061623.46</v>
      </c>
      <c r="D70" s="233">
        <f>+D83</f>
        <v>1582600.01</v>
      </c>
    </row>
    <row r="71" spans="1:4" x14ac:dyDescent="0.2">
      <c r="A71" s="68">
        <v>5400</v>
      </c>
      <c r="B71" s="70" t="s">
        <v>287</v>
      </c>
      <c r="C71" s="233">
        <v>0</v>
      </c>
      <c r="D71" s="233">
        <v>0</v>
      </c>
    </row>
    <row r="72" spans="1:4" x14ac:dyDescent="0.2">
      <c r="A72" s="64">
        <v>5410</v>
      </c>
      <c r="B72" s="60" t="s">
        <v>474</v>
      </c>
      <c r="C72" s="234">
        <v>0</v>
      </c>
      <c r="D72" s="234">
        <v>0</v>
      </c>
    </row>
    <row r="73" spans="1:4" x14ac:dyDescent="0.2">
      <c r="A73" s="64">
        <v>5411</v>
      </c>
      <c r="B73" s="60" t="s">
        <v>285</v>
      </c>
      <c r="C73" s="234">
        <v>0</v>
      </c>
      <c r="D73" s="234">
        <v>0</v>
      </c>
    </row>
    <row r="74" spans="1:4" x14ac:dyDescent="0.2">
      <c r="A74" s="64">
        <v>5420</v>
      </c>
      <c r="B74" s="60" t="s">
        <v>475</v>
      </c>
      <c r="C74" s="234">
        <v>0</v>
      </c>
      <c r="D74" s="234">
        <v>0</v>
      </c>
    </row>
    <row r="75" spans="1:4" x14ac:dyDescent="0.2">
      <c r="A75" s="64">
        <v>5421</v>
      </c>
      <c r="B75" s="60" t="s">
        <v>282</v>
      </c>
      <c r="C75" s="234">
        <v>0</v>
      </c>
      <c r="D75" s="234">
        <v>0</v>
      </c>
    </row>
    <row r="76" spans="1:4" x14ac:dyDescent="0.2">
      <c r="A76" s="64">
        <v>5430</v>
      </c>
      <c r="B76" s="60" t="s">
        <v>476</v>
      </c>
      <c r="C76" s="234">
        <v>0</v>
      </c>
      <c r="D76" s="234">
        <v>0</v>
      </c>
    </row>
    <row r="77" spans="1:4" x14ac:dyDescent="0.2">
      <c r="A77" s="64">
        <v>5431</v>
      </c>
      <c r="B77" s="60" t="s">
        <v>279</v>
      </c>
      <c r="C77" s="234">
        <v>0</v>
      </c>
      <c r="D77" s="234">
        <v>0</v>
      </c>
    </row>
    <row r="78" spans="1:4" x14ac:dyDescent="0.2">
      <c r="A78" s="64">
        <v>5440</v>
      </c>
      <c r="B78" s="60" t="s">
        <v>477</v>
      </c>
      <c r="C78" s="234">
        <v>0</v>
      </c>
      <c r="D78" s="234">
        <v>0</v>
      </c>
    </row>
    <row r="79" spans="1:4" x14ac:dyDescent="0.2">
      <c r="A79" s="64">
        <v>5441</v>
      </c>
      <c r="B79" s="60" t="s">
        <v>477</v>
      </c>
      <c r="C79" s="234">
        <v>0</v>
      </c>
      <c r="D79" s="234">
        <v>0</v>
      </c>
    </row>
    <row r="80" spans="1:4" x14ac:dyDescent="0.2">
      <c r="A80" s="64">
        <v>5450</v>
      </c>
      <c r="B80" s="60" t="s">
        <v>478</v>
      </c>
      <c r="C80" s="234">
        <v>0</v>
      </c>
      <c r="D80" s="234">
        <v>0</v>
      </c>
    </row>
    <row r="81" spans="1:4" x14ac:dyDescent="0.2">
      <c r="A81" s="64">
        <v>5451</v>
      </c>
      <c r="B81" s="60" t="s">
        <v>275</v>
      </c>
      <c r="C81" s="234">
        <v>0</v>
      </c>
      <c r="D81" s="234">
        <v>0</v>
      </c>
    </row>
    <row r="82" spans="1:4" x14ac:dyDescent="0.2">
      <c r="A82" s="64">
        <v>5452</v>
      </c>
      <c r="B82" s="60" t="s">
        <v>274</v>
      </c>
      <c r="C82" s="234">
        <v>0</v>
      </c>
      <c r="D82" s="234">
        <v>0</v>
      </c>
    </row>
    <row r="83" spans="1:4" x14ac:dyDescent="0.2">
      <c r="A83" s="68">
        <v>5500</v>
      </c>
      <c r="B83" s="70" t="s">
        <v>273</v>
      </c>
      <c r="C83" s="233">
        <f>+C84</f>
        <v>2061623.46</v>
      </c>
      <c r="D83" s="233">
        <f>+D84</f>
        <v>1582600.01</v>
      </c>
    </row>
    <row r="84" spans="1:4" x14ac:dyDescent="0.2">
      <c r="A84" s="64">
        <v>5510</v>
      </c>
      <c r="B84" s="60" t="s">
        <v>272</v>
      </c>
      <c r="C84" s="234">
        <f>+C89+C91</f>
        <v>2061623.46</v>
      </c>
      <c r="D84" s="234">
        <f>+D89+D91+D92</f>
        <v>1582600.01</v>
      </c>
    </row>
    <row r="85" spans="1:4" x14ac:dyDescent="0.2">
      <c r="A85" s="64">
        <v>5511</v>
      </c>
      <c r="B85" s="60" t="s">
        <v>271</v>
      </c>
      <c r="C85" s="234">
        <v>0</v>
      </c>
      <c r="D85" s="234">
        <v>0</v>
      </c>
    </row>
    <row r="86" spans="1:4" x14ac:dyDescent="0.2">
      <c r="A86" s="64">
        <v>5512</v>
      </c>
      <c r="B86" s="60" t="s">
        <v>270</v>
      </c>
      <c r="C86" s="234">
        <v>0</v>
      </c>
      <c r="D86" s="234">
        <v>0</v>
      </c>
    </row>
    <row r="87" spans="1:4" x14ac:dyDescent="0.2">
      <c r="A87" s="64">
        <v>5513</v>
      </c>
      <c r="B87" s="60" t="s">
        <v>269</v>
      </c>
      <c r="C87" s="234">
        <v>0</v>
      </c>
      <c r="D87" s="234">
        <v>0</v>
      </c>
    </row>
    <row r="88" spans="1:4" x14ac:dyDescent="0.2">
      <c r="A88" s="64">
        <v>5514</v>
      </c>
      <c r="B88" s="60" t="s">
        <v>268</v>
      </c>
      <c r="C88" s="234">
        <v>0</v>
      </c>
      <c r="D88" s="234">
        <v>0</v>
      </c>
    </row>
    <row r="89" spans="1:4" x14ac:dyDescent="0.2">
      <c r="A89" s="64">
        <v>5515</v>
      </c>
      <c r="B89" s="60" t="s">
        <v>267</v>
      </c>
      <c r="C89" s="234">
        <v>2054965.02</v>
      </c>
      <c r="D89" s="322">
        <v>1558591.55</v>
      </c>
    </row>
    <row r="90" spans="1:4" x14ac:dyDescent="0.2">
      <c r="A90" s="64">
        <v>5516</v>
      </c>
      <c r="B90" s="60" t="s">
        <v>266</v>
      </c>
      <c r="C90" s="234">
        <v>0</v>
      </c>
      <c r="D90" s="287">
        <v>0</v>
      </c>
    </row>
    <row r="91" spans="1:4" x14ac:dyDescent="0.2">
      <c r="A91" s="64">
        <v>5517</v>
      </c>
      <c r="B91" s="60" t="s">
        <v>265</v>
      </c>
      <c r="C91" s="234">
        <v>6658.44</v>
      </c>
      <c r="D91" s="322">
        <v>7049.7</v>
      </c>
    </row>
    <row r="92" spans="1:4" x14ac:dyDescent="0.2">
      <c r="A92" s="64">
        <v>5518</v>
      </c>
      <c r="B92" s="60" t="s">
        <v>264</v>
      </c>
      <c r="C92" s="234">
        <v>0</v>
      </c>
      <c r="D92" s="234">
        <v>16958.759999999998</v>
      </c>
    </row>
    <row r="93" spans="1:4" x14ac:dyDescent="0.2">
      <c r="A93" s="64">
        <v>5520</v>
      </c>
      <c r="B93" s="60" t="s">
        <v>263</v>
      </c>
      <c r="C93" s="234">
        <v>0</v>
      </c>
      <c r="D93" s="234">
        <v>0</v>
      </c>
    </row>
    <row r="94" spans="1:4" x14ac:dyDescent="0.2">
      <c r="A94" s="64">
        <v>5521</v>
      </c>
      <c r="B94" s="60" t="s">
        <v>262</v>
      </c>
      <c r="C94" s="234">
        <v>0</v>
      </c>
      <c r="D94" s="234">
        <v>0</v>
      </c>
    </row>
    <row r="95" spans="1:4" x14ac:dyDescent="0.2">
      <c r="A95" s="64">
        <v>5522</v>
      </c>
      <c r="B95" s="60" t="s">
        <v>261</v>
      </c>
      <c r="C95" s="234">
        <v>0</v>
      </c>
      <c r="D95" s="234">
        <v>0</v>
      </c>
    </row>
    <row r="96" spans="1:4" x14ac:dyDescent="0.2">
      <c r="A96" s="64">
        <v>5530</v>
      </c>
      <c r="B96" s="60" t="s">
        <v>260</v>
      </c>
      <c r="C96" s="234">
        <v>0</v>
      </c>
      <c r="D96" s="234">
        <v>0</v>
      </c>
    </row>
    <row r="97" spans="1:4" x14ac:dyDescent="0.2">
      <c r="A97" s="64">
        <v>5531</v>
      </c>
      <c r="B97" s="60" t="s">
        <v>259</v>
      </c>
      <c r="C97" s="234">
        <v>0</v>
      </c>
      <c r="D97" s="234">
        <v>0</v>
      </c>
    </row>
    <row r="98" spans="1:4" x14ac:dyDescent="0.2">
      <c r="A98" s="64">
        <v>5532</v>
      </c>
      <c r="B98" s="60" t="s">
        <v>258</v>
      </c>
      <c r="C98" s="234">
        <v>0</v>
      </c>
      <c r="D98" s="234">
        <v>0</v>
      </c>
    </row>
    <row r="99" spans="1:4" x14ac:dyDescent="0.2">
      <c r="A99" s="64">
        <v>5533</v>
      </c>
      <c r="B99" s="60" t="s">
        <v>257</v>
      </c>
      <c r="C99" s="234">
        <v>0</v>
      </c>
      <c r="D99" s="234">
        <v>0</v>
      </c>
    </row>
    <row r="100" spans="1:4" x14ac:dyDescent="0.2">
      <c r="A100" s="64">
        <v>5534</v>
      </c>
      <c r="B100" s="60" t="s">
        <v>256</v>
      </c>
      <c r="C100" s="234">
        <v>0</v>
      </c>
      <c r="D100" s="234">
        <v>0</v>
      </c>
    </row>
    <row r="101" spans="1:4" x14ac:dyDescent="0.2">
      <c r="A101" s="64">
        <v>5535</v>
      </c>
      <c r="B101" s="60" t="s">
        <v>255</v>
      </c>
      <c r="C101" s="234">
        <v>0</v>
      </c>
      <c r="D101" s="234">
        <v>0</v>
      </c>
    </row>
    <row r="102" spans="1:4" x14ac:dyDescent="0.2">
      <c r="A102" s="64">
        <v>5540</v>
      </c>
      <c r="B102" s="60" t="s">
        <v>254</v>
      </c>
      <c r="C102" s="234">
        <v>0</v>
      </c>
      <c r="D102" s="234">
        <v>0</v>
      </c>
    </row>
    <row r="103" spans="1:4" x14ac:dyDescent="0.2">
      <c r="A103" s="64">
        <v>5541</v>
      </c>
      <c r="B103" s="60" t="s">
        <v>254</v>
      </c>
      <c r="C103" s="234">
        <v>0</v>
      </c>
      <c r="D103" s="234">
        <v>0</v>
      </c>
    </row>
    <row r="104" spans="1:4" x14ac:dyDescent="0.2">
      <c r="A104" s="64">
        <v>5550</v>
      </c>
      <c r="B104" s="60" t="s">
        <v>253</v>
      </c>
      <c r="C104" s="234">
        <v>0</v>
      </c>
      <c r="D104" s="234">
        <v>0</v>
      </c>
    </row>
    <row r="105" spans="1:4" x14ac:dyDescent="0.2">
      <c r="A105" s="64">
        <v>5551</v>
      </c>
      <c r="B105" s="60" t="s">
        <v>253</v>
      </c>
      <c r="C105" s="234">
        <v>0</v>
      </c>
      <c r="D105" s="234">
        <v>0</v>
      </c>
    </row>
    <row r="106" spans="1:4" x14ac:dyDescent="0.2">
      <c r="A106" s="64">
        <v>5590</v>
      </c>
      <c r="B106" s="60" t="s">
        <v>252</v>
      </c>
      <c r="C106" s="234">
        <v>0</v>
      </c>
      <c r="D106" s="234">
        <v>0</v>
      </c>
    </row>
    <row r="107" spans="1:4" x14ac:dyDescent="0.2">
      <c r="A107" s="64">
        <v>5591</v>
      </c>
      <c r="B107" s="60" t="s">
        <v>251</v>
      </c>
      <c r="C107" s="234">
        <v>0</v>
      </c>
      <c r="D107" s="234">
        <v>0</v>
      </c>
    </row>
    <row r="108" spans="1:4" x14ac:dyDescent="0.2">
      <c r="A108" s="64">
        <v>5592</v>
      </c>
      <c r="B108" s="60" t="s">
        <v>250</v>
      </c>
      <c r="C108" s="234">
        <v>0</v>
      </c>
      <c r="D108" s="234">
        <v>0</v>
      </c>
    </row>
    <row r="109" spans="1:4" x14ac:dyDescent="0.2">
      <c r="A109" s="64">
        <v>5593</v>
      </c>
      <c r="B109" s="60" t="s">
        <v>249</v>
      </c>
      <c r="C109" s="234">
        <v>0</v>
      </c>
      <c r="D109" s="234">
        <v>0</v>
      </c>
    </row>
    <row r="110" spans="1:4" x14ac:dyDescent="0.2">
      <c r="A110" s="64">
        <v>5594</v>
      </c>
      <c r="B110" s="60" t="s">
        <v>479</v>
      </c>
      <c r="C110" s="234">
        <v>0</v>
      </c>
      <c r="D110" s="234">
        <v>0</v>
      </c>
    </row>
    <row r="111" spans="1:4" x14ac:dyDescent="0.2">
      <c r="A111" s="64">
        <v>5595</v>
      </c>
      <c r="B111" s="60" t="s">
        <v>247</v>
      </c>
      <c r="C111" s="234">
        <v>0</v>
      </c>
      <c r="D111" s="234">
        <v>0</v>
      </c>
    </row>
    <row r="112" spans="1:4" x14ac:dyDescent="0.2">
      <c r="A112" s="64">
        <v>5596</v>
      </c>
      <c r="B112" s="60" t="s">
        <v>246</v>
      </c>
      <c r="C112" s="234">
        <v>0</v>
      </c>
      <c r="D112" s="234">
        <v>0</v>
      </c>
    </row>
    <row r="113" spans="1:4" x14ac:dyDescent="0.2">
      <c r="A113" s="64">
        <v>5597</v>
      </c>
      <c r="B113" s="60" t="s">
        <v>245</v>
      </c>
      <c r="C113" s="234">
        <v>0</v>
      </c>
      <c r="D113" s="234">
        <v>0</v>
      </c>
    </row>
    <row r="114" spans="1:4" x14ac:dyDescent="0.2">
      <c r="A114" s="64">
        <v>5599</v>
      </c>
      <c r="B114" s="60" t="s">
        <v>243</v>
      </c>
      <c r="C114" s="234">
        <v>0</v>
      </c>
      <c r="D114" s="234">
        <v>0</v>
      </c>
    </row>
    <row r="115" spans="1:4" x14ac:dyDescent="0.2">
      <c r="A115" s="68">
        <v>5600</v>
      </c>
      <c r="B115" s="70" t="s">
        <v>242</v>
      </c>
      <c r="C115" s="233">
        <v>0</v>
      </c>
      <c r="D115" s="233">
        <v>0</v>
      </c>
    </row>
    <row r="116" spans="1:4" x14ac:dyDescent="0.2">
      <c r="A116" s="64">
        <v>5610</v>
      </c>
      <c r="B116" s="60" t="s">
        <v>241</v>
      </c>
      <c r="C116" s="234">
        <v>0</v>
      </c>
      <c r="D116" s="234">
        <v>0</v>
      </c>
    </row>
    <row r="117" spans="1:4" x14ac:dyDescent="0.2">
      <c r="A117" s="64">
        <v>5611</v>
      </c>
      <c r="B117" s="60" t="s">
        <v>240</v>
      </c>
      <c r="C117" s="234">
        <v>0</v>
      </c>
      <c r="D117" s="234">
        <v>0</v>
      </c>
    </row>
    <row r="118" spans="1:4" x14ac:dyDescent="0.2">
      <c r="A118" s="68">
        <v>2110</v>
      </c>
      <c r="B118" s="73" t="s">
        <v>480</v>
      </c>
      <c r="C118" s="233">
        <f>+C120+C121</f>
        <v>0</v>
      </c>
      <c r="D118" s="233">
        <v>0</v>
      </c>
    </row>
    <row r="119" spans="1:4" x14ac:dyDescent="0.2">
      <c r="A119" s="64">
        <v>2111</v>
      </c>
      <c r="B119" s="60" t="s">
        <v>481</v>
      </c>
      <c r="C119" s="234">
        <v>0</v>
      </c>
      <c r="D119" s="234">
        <v>0</v>
      </c>
    </row>
    <row r="120" spans="1:4" x14ac:dyDescent="0.2">
      <c r="A120" s="64">
        <v>2112</v>
      </c>
      <c r="B120" s="60" t="s">
        <v>482</v>
      </c>
      <c r="C120" s="234">
        <v>0</v>
      </c>
      <c r="D120" s="234">
        <v>0</v>
      </c>
    </row>
    <row r="121" spans="1:4" x14ac:dyDescent="0.2">
      <c r="A121" s="64">
        <v>2112</v>
      </c>
      <c r="B121" s="60" t="s">
        <v>483</v>
      </c>
      <c r="C121" s="234">
        <v>0</v>
      </c>
      <c r="D121" s="234">
        <v>0</v>
      </c>
    </row>
    <row r="122" spans="1:4" x14ac:dyDescent="0.2">
      <c r="A122" s="64">
        <v>2115</v>
      </c>
      <c r="B122" s="60" t="s">
        <v>484</v>
      </c>
      <c r="C122" s="234">
        <v>0</v>
      </c>
      <c r="D122" s="234">
        <v>0</v>
      </c>
    </row>
    <row r="123" spans="1:4" x14ac:dyDescent="0.2">
      <c r="A123" s="64">
        <v>2114</v>
      </c>
      <c r="B123" s="60" t="s">
        <v>485</v>
      </c>
      <c r="C123" s="234">
        <v>0</v>
      </c>
      <c r="D123" s="234">
        <v>0</v>
      </c>
    </row>
    <row r="124" spans="1:4" x14ac:dyDescent="0.2">
      <c r="A124" s="64"/>
      <c r="B124" s="69" t="s">
        <v>486</v>
      </c>
      <c r="C124" s="233">
        <v>0</v>
      </c>
      <c r="D124" s="233">
        <v>0</v>
      </c>
    </row>
    <row r="125" spans="1:4" x14ac:dyDescent="0.2">
      <c r="A125" s="68">
        <v>1120</v>
      </c>
      <c r="B125" s="74" t="s">
        <v>487</v>
      </c>
      <c r="C125" s="233">
        <v>0</v>
      </c>
      <c r="D125" s="233">
        <v>0</v>
      </c>
    </row>
    <row r="126" spans="1:4" x14ac:dyDescent="0.2">
      <c r="A126" s="64">
        <v>1124</v>
      </c>
      <c r="B126" s="75" t="s">
        <v>488</v>
      </c>
      <c r="C126" s="234">
        <v>0</v>
      </c>
      <c r="D126" s="234">
        <v>0</v>
      </c>
    </row>
    <row r="127" spans="1:4" x14ac:dyDescent="0.2">
      <c r="A127" s="64">
        <v>1124</v>
      </c>
      <c r="B127" s="75" t="s">
        <v>489</v>
      </c>
      <c r="C127" s="234">
        <v>0</v>
      </c>
      <c r="D127" s="234">
        <v>0</v>
      </c>
    </row>
    <row r="128" spans="1:4" x14ac:dyDescent="0.2">
      <c r="A128" s="64">
        <v>1124</v>
      </c>
      <c r="B128" s="75" t="s">
        <v>490</v>
      </c>
      <c r="C128" s="234">
        <v>0</v>
      </c>
      <c r="D128" s="234">
        <v>0</v>
      </c>
    </row>
    <row r="129" spans="1:4" x14ac:dyDescent="0.2">
      <c r="A129" s="64">
        <v>1124</v>
      </c>
      <c r="B129" s="75" t="s">
        <v>491</v>
      </c>
      <c r="C129" s="234">
        <v>0</v>
      </c>
      <c r="D129" s="234">
        <v>0</v>
      </c>
    </row>
    <row r="130" spans="1:4" x14ac:dyDescent="0.2">
      <c r="A130" s="64">
        <v>1124</v>
      </c>
      <c r="B130" s="75" t="s">
        <v>492</v>
      </c>
      <c r="C130" s="234">
        <v>0</v>
      </c>
      <c r="D130" s="234">
        <v>0</v>
      </c>
    </row>
    <row r="131" spans="1:4" x14ac:dyDescent="0.2">
      <c r="A131" s="64">
        <v>1124</v>
      </c>
      <c r="B131" s="75" t="s">
        <v>493</v>
      </c>
      <c r="C131" s="234">
        <v>0</v>
      </c>
      <c r="D131" s="234">
        <v>0</v>
      </c>
    </row>
    <row r="132" spans="1:4" x14ac:dyDescent="0.2">
      <c r="A132" s="64">
        <v>1122</v>
      </c>
      <c r="B132" s="75" t="s">
        <v>494</v>
      </c>
      <c r="C132" s="234">
        <v>0</v>
      </c>
      <c r="D132" s="234">
        <v>0</v>
      </c>
    </row>
    <row r="133" spans="1:4" x14ac:dyDescent="0.2">
      <c r="A133" s="64">
        <v>1122</v>
      </c>
      <c r="B133" s="75" t="s">
        <v>495</v>
      </c>
      <c r="C133" s="234">
        <v>0</v>
      </c>
      <c r="D133" s="234">
        <v>0</v>
      </c>
    </row>
    <row r="134" spans="1:4" x14ac:dyDescent="0.2">
      <c r="A134" s="64">
        <v>1122</v>
      </c>
      <c r="B134" s="75" t="s">
        <v>496</v>
      </c>
      <c r="C134" s="234">
        <v>0</v>
      </c>
      <c r="D134" s="234">
        <v>0</v>
      </c>
    </row>
    <row r="135" spans="1:4" x14ac:dyDescent="0.2">
      <c r="A135" s="64"/>
      <c r="B135" s="76" t="s">
        <v>497</v>
      </c>
      <c r="C135" s="233">
        <f>C69+C70-C124</f>
        <v>357731.97</v>
      </c>
      <c r="D135" s="233">
        <f>D69+D70-D124</f>
        <v>2248887.75</v>
      </c>
    </row>
    <row r="137" spans="1:4" x14ac:dyDescent="0.2">
      <c r="B137" s="41" t="s">
        <v>239</v>
      </c>
    </row>
    <row r="140" spans="1:4" x14ac:dyDescent="0.2">
      <c r="C140" s="165"/>
      <c r="D140" s="165"/>
    </row>
    <row r="141" spans="1:4" x14ac:dyDescent="0.2">
      <c r="C141" s="165"/>
      <c r="D141" s="165"/>
    </row>
    <row r="142" spans="1:4" x14ac:dyDescent="0.2">
      <c r="C142" s="165"/>
      <c r="D142" s="165"/>
    </row>
    <row r="147" spans="8:8" x14ac:dyDescent="0.2">
      <c r="H147" s="77"/>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68"/>
    <dataValidation allowBlank="1" showInputMessage="1" showErrorMessage="1" prompt="Importe final del periodo que corresponde la información financiera trimestral que se presenta." sqref="C7 C68"/>
  </dataValidations>
  <printOptions horizontalCentered="1" verticalCentered="1"/>
  <pageMargins left="0.70866141732283472" right="0.70866141732283472" top="0.74803149606299213" bottom="0.74803149606299213" header="0.31496062992125984" footer="0.31496062992125984"/>
  <pageSetup scale="65" orientation="portrait" horizontalDpi="4294967293" verticalDpi="4294967293"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showGridLines="0" zoomScaleNormal="100" zoomScaleSheetLayoutView="100" workbookViewId="0">
      <selection sqref="A1:C1"/>
    </sheetView>
  </sheetViews>
  <sheetFormatPr baseColWidth="10" defaultRowHeight="11.25" x14ac:dyDescent="0.2"/>
  <cols>
    <col min="1" max="1" width="3.28515625" style="82" customWidth="1"/>
    <col min="2" max="2" width="71.140625" style="82" customWidth="1"/>
    <col min="3" max="3" width="32.85546875" style="82" customWidth="1"/>
    <col min="4" max="16384" width="11.42578125" style="82"/>
  </cols>
  <sheetData>
    <row r="1" spans="1:3" s="78" customFormat="1" ht="18" customHeight="1" x14ac:dyDescent="0.25">
      <c r="A1" s="359" t="s">
        <v>74</v>
      </c>
      <c r="B1" s="360"/>
      <c r="C1" s="361"/>
    </row>
    <row r="2" spans="1:3" s="78" customFormat="1" ht="18" customHeight="1" x14ac:dyDescent="0.25">
      <c r="A2" s="362" t="s">
        <v>498</v>
      </c>
      <c r="B2" s="363"/>
      <c r="C2" s="364"/>
    </row>
    <row r="3" spans="1:3" s="78" customFormat="1" ht="18" customHeight="1" x14ac:dyDescent="0.25">
      <c r="A3" s="362" t="s">
        <v>1203</v>
      </c>
      <c r="B3" s="363"/>
      <c r="C3" s="364"/>
    </row>
    <row r="4" spans="1:3" s="79" customFormat="1" x14ac:dyDescent="0.2">
      <c r="A4" s="365" t="s">
        <v>499</v>
      </c>
      <c r="B4" s="366"/>
      <c r="C4" s="367"/>
    </row>
    <row r="5" spans="1:3" x14ac:dyDescent="0.2">
      <c r="A5" s="80" t="s">
        <v>500</v>
      </c>
      <c r="B5" s="80"/>
      <c r="C5" s="279">
        <v>79367819.950000003</v>
      </c>
    </row>
    <row r="6" spans="1:3" x14ac:dyDescent="0.2">
      <c r="B6" s="83"/>
      <c r="C6" s="280"/>
    </row>
    <row r="7" spans="1:3" x14ac:dyDescent="0.2">
      <c r="A7" s="84" t="s">
        <v>501</v>
      </c>
      <c r="B7" s="84"/>
      <c r="C7" s="281">
        <f>SUM(C8:C13)</f>
        <v>0</v>
      </c>
    </row>
    <row r="8" spans="1:3" x14ac:dyDescent="0.2">
      <c r="A8" s="85" t="s">
        <v>502</v>
      </c>
      <c r="B8" s="86" t="s">
        <v>378</v>
      </c>
      <c r="C8" s="282">
        <v>0</v>
      </c>
    </row>
    <row r="9" spans="1:3" x14ac:dyDescent="0.2">
      <c r="A9" s="87" t="s">
        <v>503</v>
      </c>
      <c r="B9" s="88" t="s">
        <v>504</v>
      </c>
      <c r="C9" s="282">
        <v>0</v>
      </c>
    </row>
    <row r="10" spans="1:3" x14ac:dyDescent="0.2">
      <c r="A10" s="87" t="s">
        <v>505</v>
      </c>
      <c r="B10" s="88" t="s">
        <v>369</v>
      </c>
      <c r="C10" s="282">
        <v>0</v>
      </c>
    </row>
    <row r="11" spans="1:3" x14ac:dyDescent="0.2">
      <c r="A11" s="87" t="s">
        <v>506</v>
      </c>
      <c r="B11" s="88" t="s">
        <v>368</v>
      </c>
      <c r="C11" s="282">
        <v>0</v>
      </c>
    </row>
    <row r="12" spans="1:3" x14ac:dyDescent="0.2">
      <c r="A12" s="87" t="s">
        <v>507</v>
      </c>
      <c r="B12" s="88" t="s">
        <v>362</v>
      </c>
      <c r="C12" s="282">
        <v>0</v>
      </c>
    </row>
    <row r="13" spans="1:3" x14ac:dyDescent="0.2">
      <c r="A13" s="89" t="s">
        <v>508</v>
      </c>
      <c r="B13" s="90" t="s">
        <v>509</v>
      </c>
      <c r="C13" s="282">
        <v>0</v>
      </c>
    </row>
    <row r="14" spans="1:3" x14ac:dyDescent="0.2">
      <c r="B14" s="91"/>
      <c r="C14" s="283"/>
    </row>
    <row r="15" spans="1:3" x14ac:dyDescent="0.2">
      <c r="A15" s="84" t="s">
        <v>510</v>
      </c>
      <c r="B15" s="83"/>
      <c r="C15" s="281">
        <f>SUM(C16:C18)</f>
        <v>0</v>
      </c>
    </row>
    <row r="16" spans="1:3" x14ac:dyDescent="0.2">
      <c r="A16" s="92">
        <v>3.1</v>
      </c>
      <c r="B16" s="88" t="s">
        <v>511</v>
      </c>
      <c r="C16" s="282">
        <v>0</v>
      </c>
    </row>
    <row r="17" spans="1:3" x14ac:dyDescent="0.2">
      <c r="A17" s="93">
        <v>3.2</v>
      </c>
      <c r="B17" s="88" t="s">
        <v>512</v>
      </c>
      <c r="C17" s="282">
        <v>0</v>
      </c>
    </row>
    <row r="18" spans="1:3" x14ac:dyDescent="0.2">
      <c r="A18" s="93">
        <v>3.3</v>
      </c>
      <c r="B18" s="90" t="s">
        <v>513</v>
      </c>
      <c r="C18" s="284">
        <v>0</v>
      </c>
    </row>
    <row r="19" spans="1:3" x14ac:dyDescent="0.2">
      <c r="B19" s="94"/>
      <c r="C19" s="285"/>
    </row>
    <row r="20" spans="1:3" x14ac:dyDescent="0.2">
      <c r="A20" s="95" t="s">
        <v>514</v>
      </c>
      <c r="B20" s="95"/>
      <c r="C20" s="279">
        <f>C5+C7-C15</f>
        <v>79367819.950000003</v>
      </c>
    </row>
    <row r="22" spans="1:3" x14ac:dyDescent="0.2">
      <c r="B22" s="41" t="s">
        <v>239</v>
      </c>
    </row>
  </sheetData>
  <mergeCells count="4">
    <mergeCell ref="A1:C1"/>
    <mergeCell ref="A2:C2"/>
    <mergeCell ref="A3:C3"/>
    <mergeCell ref="A4:C4"/>
  </mergeCells>
  <printOptions horizontalCentered="1" verticalCentered="1"/>
  <pageMargins left="0.70866141732283472" right="0.70866141732283472" top="0.74803149606299213" bottom="0.74803149606299213" header="0.31496062992125984" footer="0.31496062992125984"/>
  <pageSetup scale="84" orientation="portrait" horizontalDpi="4294967293" verticalDpi="42949672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showGridLines="0" zoomScaleNormal="100" zoomScaleSheetLayoutView="100" workbookViewId="0">
      <selection sqref="A1:C1"/>
    </sheetView>
  </sheetViews>
  <sheetFormatPr baseColWidth="10" defaultRowHeight="11.25" x14ac:dyDescent="0.2"/>
  <cols>
    <col min="1" max="1" width="3.7109375" style="82" customWidth="1"/>
    <col min="2" max="2" width="61.5703125" style="82" customWidth="1"/>
    <col min="3" max="3" width="34.7109375" style="82" customWidth="1"/>
    <col min="4" max="16384" width="11.42578125" style="82"/>
  </cols>
  <sheetData>
    <row r="1" spans="1:3" s="113" customFormat="1" ht="18.95" customHeight="1" x14ac:dyDescent="0.25">
      <c r="A1" s="369" t="s">
        <v>74</v>
      </c>
      <c r="B1" s="370"/>
      <c r="C1" s="371"/>
    </row>
    <row r="2" spans="1:3" s="113" customFormat="1" ht="18.95" customHeight="1" x14ac:dyDescent="0.25">
      <c r="A2" s="372" t="s">
        <v>552</v>
      </c>
      <c r="B2" s="373"/>
      <c r="C2" s="374"/>
    </row>
    <row r="3" spans="1:3" s="113" customFormat="1" ht="18.95" customHeight="1" x14ac:dyDescent="0.25">
      <c r="A3" s="372" t="s">
        <v>1203</v>
      </c>
      <c r="B3" s="373"/>
      <c r="C3" s="374"/>
    </row>
    <row r="4" spans="1:3" x14ac:dyDescent="0.2">
      <c r="A4" s="365" t="s">
        <v>499</v>
      </c>
      <c r="B4" s="366"/>
      <c r="C4" s="367"/>
    </row>
    <row r="5" spans="1:3" x14ac:dyDescent="0.2">
      <c r="A5" s="112" t="s">
        <v>551</v>
      </c>
      <c r="B5" s="80"/>
      <c r="C5" s="288">
        <v>79217171.859999999</v>
      </c>
    </row>
    <row r="6" spans="1:3" x14ac:dyDescent="0.2">
      <c r="A6" s="99"/>
      <c r="B6" s="83"/>
      <c r="C6" s="280"/>
    </row>
    <row r="7" spans="1:3" x14ac:dyDescent="0.2">
      <c r="A7" s="84" t="s">
        <v>550</v>
      </c>
      <c r="B7" s="111"/>
      <c r="C7" s="281">
        <f>SUM(C8:C28)</f>
        <v>207083.88</v>
      </c>
    </row>
    <row r="8" spans="1:3" x14ac:dyDescent="0.2">
      <c r="A8" s="110">
        <v>2.1</v>
      </c>
      <c r="B8" s="101" t="s">
        <v>347</v>
      </c>
      <c r="C8" s="289">
        <v>0</v>
      </c>
    </row>
    <row r="9" spans="1:3" x14ac:dyDescent="0.2">
      <c r="A9" s="110">
        <v>2.2000000000000002</v>
      </c>
      <c r="B9" s="101" t="s">
        <v>350</v>
      </c>
      <c r="C9" s="289">
        <v>0</v>
      </c>
    </row>
    <row r="10" spans="1:3" x14ac:dyDescent="0.2">
      <c r="A10" s="102">
        <v>2.2999999999999998</v>
      </c>
      <c r="B10" s="104" t="s">
        <v>165</v>
      </c>
      <c r="C10" s="289">
        <v>160726.67000000001</v>
      </c>
    </row>
    <row r="11" spans="1:3" x14ac:dyDescent="0.2">
      <c r="A11" s="102">
        <v>2.4</v>
      </c>
      <c r="B11" s="104" t="s">
        <v>166</v>
      </c>
      <c r="C11" s="289">
        <v>39202.9</v>
      </c>
    </row>
    <row r="12" spans="1:3" x14ac:dyDescent="0.2">
      <c r="A12" s="102">
        <v>2.5</v>
      </c>
      <c r="B12" s="104" t="s">
        <v>167</v>
      </c>
      <c r="C12" s="289">
        <v>0</v>
      </c>
    </row>
    <row r="13" spans="1:3" x14ac:dyDescent="0.2">
      <c r="A13" s="102">
        <v>2.6</v>
      </c>
      <c r="B13" s="104" t="s">
        <v>168</v>
      </c>
      <c r="C13" s="289">
        <v>0</v>
      </c>
    </row>
    <row r="14" spans="1:3" x14ac:dyDescent="0.2">
      <c r="A14" s="102">
        <v>2.7</v>
      </c>
      <c r="B14" s="104" t="s">
        <v>169</v>
      </c>
      <c r="C14" s="289">
        <v>0</v>
      </c>
    </row>
    <row r="15" spans="1:3" x14ac:dyDescent="0.2">
      <c r="A15" s="102">
        <v>2.8</v>
      </c>
      <c r="B15" s="104" t="s">
        <v>170</v>
      </c>
      <c r="C15" s="289">
        <v>7154.31</v>
      </c>
    </row>
    <row r="16" spans="1:3" x14ac:dyDescent="0.2">
      <c r="A16" s="102">
        <v>2.9</v>
      </c>
      <c r="B16" s="104" t="s">
        <v>172</v>
      </c>
      <c r="C16" s="289">
        <v>0</v>
      </c>
    </row>
    <row r="17" spans="1:3" x14ac:dyDescent="0.2">
      <c r="A17" s="102" t="s">
        <v>549</v>
      </c>
      <c r="B17" s="104" t="s">
        <v>548</v>
      </c>
      <c r="C17" s="289">
        <v>0</v>
      </c>
    </row>
    <row r="18" spans="1:3" x14ac:dyDescent="0.2">
      <c r="A18" s="102" t="s">
        <v>547</v>
      </c>
      <c r="B18" s="104" t="s">
        <v>176</v>
      </c>
      <c r="C18" s="289">
        <v>0</v>
      </c>
    </row>
    <row r="19" spans="1:3" x14ac:dyDescent="0.2">
      <c r="A19" s="102" t="s">
        <v>546</v>
      </c>
      <c r="B19" s="104" t="s">
        <v>545</v>
      </c>
      <c r="C19" s="289">
        <v>0</v>
      </c>
    </row>
    <row r="20" spans="1:3" x14ac:dyDescent="0.2">
      <c r="A20" s="102" t="s">
        <v>544</v>
      </c>
      <c r="B20" s="104" t="s">
        <v>543</v>
      </c>
      <c r="C20" s="289">
        <v>0</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0</v>
      </c>
    </row>
    <row r="29" spans="1:3" x14ac:dyDescent="0.2">
      <c r="A29" s="109"/>
      <c r="B29" s="108"/>
      <c r="C29" s="292"/>
    </row>
    <row r="30" spans="1:3" x14ac:dyDescent="0.2">
      <c r="A30" s="106" t="s">
        <v>526</v>
      </c>
      <c r="B30" s="105"/>
      <c r="C30" s="293">
        <f>SUM(C31:C37)</f>
        <v>2061623.46</v>
      </c>
    </row>
    <row r="31" spans="1:3" x14ac:dyDescent="0.2">
      <c r="A31" s="102" t="s">
        <v>525</v>
      </c>
      <c r="B31" s="104" t="s">
        <v>272</v>
      </c>
      <c r="C31" s="289">
        <v>2061623.46</v>
      </c>
    </row>
    <row r="32" spans="1:3" x14ac:dyDescent="0.2">
      <c r="A32" s="102" t="s">
        <v>524</v>
      </c>
      <c r="B32" s="104" t="s">
        <v>263</v>
      </c>
      <c r="C32" s="289">
        <v>0</v>
      </c>
    </row>
    <row r="33" spans="1:3" x14ac:dyDescent="0.2">
      <c r="A33" s="102" t="s">
        <v>523</v>
      </c>
      <c r="B33" s="104" t="s">
        <v>260</v>
      </c>
      <c r="C33" s="289">
        <v>0</v>
      </c>
    </row>
    <row r="34" spans="1:3" x14ac:dyDescent="0.2">
      <c r="A34" s="102" t="s">
        <v>522</v>
      </c>
      <c r="B34" s="104" t="s">
        <v>521</v>
      </c>
      <c r="C34" s="289">
        <v>0</v>
      </c>
    </row>
    <row r="35" spans="1:3" x14ac:dyDescent="0.2">
      <c r="A35" s="102" t="s">
        <v>520</v>
      </c>
      <c r="B35" s="104" t="s">
        <v>519</v>
      </c>
      <c r="C35" s="289">
        <v>0</v>
      </c>
    </row>
    <row r="36" spans="1:3" x14ac:dyDescent="0.2">
      <c r="A36" s="102" t="s">
        <v>518</v>
      </c>
      <c r="B36" s="104" t="s">
        <v>252</v>
      </c>
      <c r="C36" s="289">
        <v>0</v>
      </c>
    </row>
    <row r="37" spans="1:3" x14ac:dyDescent="0.2">
      <c r="A37" s="102" t="s">
        <v>517</v>
      </c>
      <c r="B37" s="101" t="s">
        <v>516</v>
      </c>
      <c r="C37" s="294">
        <v>0</v>
      </c>
    </row>
    <row r="38" spans="1:3" x14ac:dyDescent="0.2">
      <c r="A38" s="99"/>
      <c r="B38" s="98"/>
      <c r="C38" s="295"/>
    </row>
    <row r="39" spans="1:3" x14ac:dyDescent="0.2">
      <c r="A39" s="96" t="s">
        <v>515</v>
      </c>
      <c r="B39" s="80"/>
      <c r="C39" s="81">
        <f>C5-C7+C30</f>
        <v>81071711.439999998</v>
      </c>
    </row>
    <row r="40" spans="1:3" ht="15" customHeight="1" x14ac:dyDescent="0.2">
      <c r="A40" s="388" t="s">
        <v>239</v>
      </c>
      <c r="B40" s="388"/>
      <c r="C40" s="388"/>
    </row>
    <row r="41" spans="1:3" x14ac:dyDescent="0.2">
      <c r="A41" s="379"/>
      <c r="B41" s="379"/>
      <c r="C41" s="379"/>
    </row>
  </sheetData>
  <mergeCells count="5">
    <mergeCell ref="A1:C1"/>
    <mergeCell ref="A2:C2"/>
    <mergeCell ref="A3:C3"/>
    <mergeCell ref="A4:C4"/>
    <mergeCell ref="A40:C41"/>
  </mergeCells>
  <printOptions horizontalCentered="1" verticalCentered="1"/>
  <pageMargins left="1.299212598425197" right="0.70866141732283472" top="0.74803149606299213" bottom="0.74803149606299213" header="0.31496062992125984" footer="0.31496062992125984"/>
  <pageSetup scale="82" orientation="portrait" horizontalDpi="4294967293" verticalDpi="4294967293"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100" workbookViewId="0">
      <selection sqref="A1:F1"/>
    </sheetView>
  </sheetViews>
  <sheetFormatPr baseColWidth="10" defaultColWidth="9.140625" defaultRowHeight="11.25" x14ac:dyDescent="0.2"/>
  <cols>
    <col min="1" max="1" width="12.7109375" style="60" customWidth="1"/>
    <col min="2" max="2" width="72.140625" style="60" customWidth="1"/>
    <col min="3"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74</v>
      </c>
      <c r="B1" s="377"/>
      <c r="C1" s="377"/>
      <c r="D1" s="377"/>
      <c r="E1" s="377"/>
      <c r="F1" s="377"/>
      <c r="G1" s="58" t="s">
        <v>97</v>
      </c>
      <c r="H1" s="59">
        <v>2021</v>
      </c>
    </row>
    <row r="2" spans="1:10" ht="18.95" customHeight="1" x14ac:dyDescent="0.2">
      <c r="A2" s="358" t="s">
        <v>601</v>
      </c>
      <c r="B2" s="377"/>
      <c r="C2" s="377"/>
      <c r="D2" s="377"/>
      <c r="E2" s="377"/>
      <c r="F2" s="377"/>
      <c r="G2" s="58" t="s">
        <v>99</v>
      </c>
      <c r="H2" s="59" t="s">
        <v>603</v>
      </c>
    </row>
    <row r="3" spans="1:10" ht="18.95" customHeight="1" x14ac:dyDescent="0.2">
      <c r="A3" s="358" t="s">
        <v>1203</v>
      </c>
      <c r="B3" s="377"/>
      <c r="C3" s="377"/>
      <c r="D3" s="377"/>
      <c r="E3" s="377"/>
      <c r="F3" s="377"/>
      <c r="G3" s="58" t="s">
        <v>100</v>
      </c>
      <c r="H3" s="59">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row>
    <row r="9" spans="1:10" x14ac:dyDescent="0.2">
      <c r="A9" s="60">
        <v>7110</v>
      </c>
      <c r="B9" s="60" t="s">
        <v>591</v>
      </c>
      <c r="C9" s="234">
        <v>0</v>
      </c>
      <c r="D9" s="234">
        <v>0</v>
      </c>
      <c r="E9" s="234">
        <v>0</v>
      </c>
      <c r="F9" s="234">
        <v>0</v>
      </c>
    </row>
    <row r="10" spans="1:10" x14ac:dyDescent="0.2">
      <c r="A10" s="60">
        <v>7120</v>
      </c>
      <c r="B10" s="60" t="s">
        <v>590</v>
      </c>
      <c r="C10" s="234">
        <v>0</v>
      </c>
      <c r="D10" s="234">
        <v>0</v>
      </c>
      <c r="E10" s="234">
        <v>0</v>
      </c>
      <c r="F10" s="234">
        <v>0</v>
      </c>
    </row>
    <row r="11" spans="1:10" x14ac:dyDescent="0.2">
      <c r="A11" s="60">
        <v>7130</v>
      </c>
      <c r="B11" s="60" t="s">
        <v>589</v>
      </c>
      <c r="C11" s="234">
        <v>0</v>
      </c>
      <c r="D11" s="234">
        <v>0</v>
      </c>
      <c r="E11" s="234">
        <v>0</v>
      </c>
      <c r="F11" s="234">
        <v>0</v>
      </c>
    </row>
    <row r="12" spans="1:10" x14ac:dyDescent="0.2">
      <c r="A12" s="60">
        <v>7140</v>
      </c>
      <c r="B12" s="60" t="s">
        <v>588</v>
      </c>
      <c r="C12" s="234">
        <v>0</v>
      </c>
      <c r="D12" s="234">
        <v>0</v>
      </c>
      <c r="E12" s="234">
        <v>0</v>
      </c>
      <c r="F12" s="234">
        <v>0</v>
      </c>
    </row>
    <row r="13" spans="1:10" x14ac:dyDescent="0.2">
      <c r="A13" s="60">
        <v>7150</v>
      </c>
      <c r="B13" s="60" t="s">
        <v>587</v>
      </c>
      <c r="C13" s="234">
        <v>0</v>
      </c>
      <c r="D13" s="234">
        <v>0</v>
      </c>
      <c r="E13" s="234">
        <v>0</v>
      </c>
      <c r="F13" s="234">
        <v>0</v>
      </c>
    </row>
    <row r="14" spans="1:10" x14ac:dyDescent="0.2">
      <c r="A14" s="60">
        <v>7160</v>
      </c>
      <c r="B14" s="60" t="s">
        <v>586</v>
      </c>
      <c r="C14" s="234">
        <v>0</v>
      </c>
      <c r="D14" s="234">
        <v>0</v>
      </c>
      <c r="E14" s="234">
        <v>0</v>
      </c>
      <c r="F14" s="234">
        <v>0</v>
      </c>
    </row>
    <row r="15" spans="1:10" x14ac:dyDescent="0.2">
      <c r="A15" s="60">
        <v>7210</v>
      </c>
      <c r="B15" s="60" t="s">
        <v>585</v>
      </c>
      <c r="C15" s="234">
        <v>0</v>
      </c>
      <c r="D15" s="234">
        <v>0</v>
      </c>
      <c r="E15" s="234">
        <v>0</v>
      </c>
      <c r="F15" s="234">
        <v>0</v>
      </c>
    </row>
    <row r="16" spans="1:10" x14ac:dyDescent="0.2">
      <c r="A16" s="60">
        <v>7220</v>
      </c>
      <c r="B16" s="60" t="s">
        <v>584</v>
      </c>
      <c r="C16" s="234">
        <v>0</v>
      </c>
      <c r="D16" s="234">
        <v>0</v>
      </c>
      <c r="E16" s="234">
        <v>0</v>
      </c>
      <c r="F16" s="234">
        <v>0</v>
      </c>
    </row>
    <row r="17" spans="1:6" x14ac:dyDescent="0.2">
      <c r="A17" s="60">
        <v>7230</v>
      </c>
      <c r="B17" s="60" t="s">
        <v>583</v>
      </c>
      <c r="C17" s="234">
        <v>0</v>
      </c>
      <c r="D17" s="234">
        <v>0</v>
      </c>
      <c r="E17" s="234">
        <v>0</v>
      </c>
      <c r="F17" s="234">
        <v>0</v>
      </c>
    </row>
    <row r="18" spans="1:6" x14ac:dyDescent="0.2">
      <c r="A18" s="60">
        <v>7240</v>
      </c>
      <c r="B18" s="60" t="s">
        <v>582</v>
      </c>
      <c r="C18" s="234">
        <v>0</v>
      </c>
      <c r="D18" s="234">
        <v>0</v>
      </c>
      <c r="E18" s="234">
        <v>0</v>
      </c>
      <c r="F18" s="234">
        <v>0</v>
      </c>
    </row>
    <row r="19" spans="1:6" x14ac:dyDescent="0.2">
      <c r="A19" s="60">
        <v>7250</v>
      </c>
      <c r="B19" s="60" t="s">
        <v>581</v>
      </c>
      <c r="C19" s="234">
        <v>0</v>
      </c>
      <c r="D19" s="234">
        <v>0</v>
      </c>
      <c r="E19" s="234">
        <v>0</v>
      </c>
      <c r="F19" s="234">
        <v>0</v>
      </c>
    </row>
    <row r="20" spans="1:6" x14ac:dyDescent="0.2">
      <c r="A20" s="60">
        <v>7260</v>
      </c>
      <c r="B20" s="60" t="s">
        <v>580</v>
      </c>
      <c r="C20" s="234">
        <v>0</v>
      </c>
      <c r="D20" s="234">
        <v>0</v>
      </c>
      <c r="E20" s="234">
        <v>0</v>
      </c>
      <c r="F20" s="234">
        <v>0</v>
      </c>
    </row>
    <row r="21" spans="1:6" x14ac:dyDescent="0.2">
      <c r="A21" s="60">
        <v>7310</v>
      </c>
      <c r="B21" s="60" t="s">
        <v>579</v>
      </c>
      <c r="C21" s="234">
        <v>0</v>
      </c>
      <c r="D21" s="234">
        <v>0</v>
      </c>
      <c r="E21" s="234">
        <v>0</v>
      </c>
      <c r="F21" s="234">
        <v>0</v>
      </c>
    </row>
    <row r="22" spans="1:6" x14ac:dyDescent="0.2">
      <c r="A22" s="60">
        <v>7320</v>
      </c>
      <c r="B22" s="60" t="s">
        <v>578</v>
      </c>
      <c r="C22" s="234">
        <v>0</v>
      </c>
      <c r="D22" s="234">
        <v>0</v>
      </c>
      <c r="E22" s="234">
        <v>0</v>
      </c>
      <c r="F22" s="234">
        <v>0</v>
      </c>
    </row>
    <row r="23" spans="1:6" x14ac:dyDescent="0.2">
      <c r="A23" s="60">
        <v>7330</v>
      </c>
      <c r="B23" s="60" t="s">
        <v>577</v>
      </c>
      <c r="C23" s="234">
        <v>0</v>
      </c>
      <c r="D23" s="234">
        <v>0</v>
      </c>
      <c r="E23" s="234">
        <v>0</v>
      </c>
      <c r="F23" s="234">
        <v>0</v>
      </c>
    </row>
    <row r="24" spans="1:6" x14ac:dyDescent="0.2">
      <c r="A24" s="60">
        <v>7340</v>
      </c>
      <c r="B24" s="60" t="s">
        <v>576</v>
      </c>
      <c r="C24" s="234">
        <v>0</v>
      </c>
      <c r="D24" s="234">
        <v>0</v>
      </c>
      <c r="E24" s="234">
        <v>0</v>
      </c>
      <c r="F24" s="234">
        <v>0</v>
      </c>
    </row>
    <row r="25" spans="1:6" x14ac:dyDescent="0.2">
      <c r="A25" s="60">
        <v>7350</v>
      </c>
      <c r="B25" s="60" t="s">
        <v>575</v>
      </c>
      <c r="C25" s="234">
        <v>0</v>
      </c>
      <c r="D25" s="234">
        <v>0</v>
      </c>
      <c r="E25" s="234">
        <v>0</v>
      </c>
      <c r="F25" s="234">
        <v>0</v>
      </c>
    </row>
    <row r="26" spans="1:6" x14ac:dyDescent="0.2">
      <c r="A26" s="60">
        <v>7360</v>
      </c>
      <c r="B26" s="60" t="s">
        <v>574</v>
      </c>
      <c r="C26" s="234">
        <v>0</v>
      </c>
      <c r="D26" s="234">
        <v>0</v>
      </c>
      <c r="E26" s="234">
        <v>0</v>
      </c>
      <c r="F26" s="234">
        <v>0</v>
      </c>
    </row>
    <row r="27" spans="1:6" x14ac:dyDescent="0.2">
      <c r="A27" s="60">
        <v>7410</v>
      </c>
      <c r="B27" s="60" t="s">
        <v>573</v>
      </c>
      <c r="C27" s="234">
        <v>0</v>
      </c>
      <c r="D27" s="234">
        <v>0</v>
      </c>
      <c r="E27" s="234">
        <v>0</v>
      </c>
      <c r="F27" s="234">
        <v>0</v>
      </c>
    </row>
    <row r="28" spans="1:6" x14ac:dyDescent="0.2">
      <c r="A28" s="60">
        <v>7420</v>
      </c>
      <c r="B28" s="60" t="s">
        <v>572</v>
      </c>
      <c r="C28" s="234">
        <v>0</v>
      </c>
      <c r="D28" s="234">
        <v>0</v>
      </c>
      <c r="E28" s="234">
        <v>0</v>
      </c>
      <c r="F28" s="234">
        <v>0</v>
      </c>
    </row>
    <row r="29" spans="1:6" x14ac:dyDescent="0.2">
      <c r="A29" s="60">
        <v>7510</v>
      </c>
      <c r="B29" s="60" t="s">
        <v>571</v>
      </c>
      <c r="C29" s="234">
        <v>0</v>
      </c>
      <c r="D29" s="234">
        <v>0</v>
      </c>
      <c r="E29" s="234">
        <v>0</v>
      </c>
      <c r="F29" s="234">
        <v>0</v>
      </c>
    </row>
    <row r="30" spans="1:6" x14ac:dyDescent="0.2">
      <c r="A30" s="60">
        <v>7520</v>
      </c>
      <c r="B30" s="60" t="s">
        <v>570</v>
      </c>
      <c r="C30" s="234">
        <v>0</v>
      </c>
      <c r="D30" s="234">
        <v>0</v>
      </c>
      <c r="E30" s="234">
        <v>0</v>
      </c>
      <c r="F30" s="234">
        <v>0</v>
      </c>
    </row>
    <row r="31" spans="1:6" x14ac:dyDescent="0.2">
      <c r="A31" s="60">
        <v>7610</v>
      </c>
      <c r="B31" s="60" t="s">
        <v>569</v>
      </c>
      <c r="C31" s="234">
        <v>0</v>
      </c>
      <c r="D31" s="234">
        <v>0</v>
      </c>
      <c r="E31" s="234">
        <v>0</v>
      </c>
      <c r="F31" s="234">
        <v>0</v>
      </c>
    </row>
    <row r="32" spans="1:6" x14ac:dyDescent="0.2">
      <c r="A32" s="60">
        <v>7620</v>
      </c>
      <c r="B32" s="60" t="s">
        <v>568</v>
      </c>
      <c r="C32" s="234">
        <v>0</v>
      </c>
      <c r="D32" s="234">
        <v>0</v>
      </c>
      <c r="E32" s="234">
        <v>0</v>
      </c>
      <c r="F32" s="234">
        <v>0</v>
      </c>
    </row>
    <row r="33" spans="1:6" x14ac:dyDescent="0.2">
      <c r="A33" s="60">
        <v>7630</v>
      </c>
      <c r="B33" s="60" t="s">
        <v>567</v>
      </c>
      <c r="C33" s="234">
        <v>0</v>
      </c>
      <c r="D33" s="234">
        <v>0</v>
      </c>
      <c r="E33" s="234">
        <v>0</v>
      </c>
      <c r="F33" s="234">
        <v>0</v>
      </c>
    </row>
    <row r="34" spans="1:6" x14ac:dyDescent="0.2">
      <c r="A34" s="60">
        <v>7640</v>
      </c>
      <c r="B34" s="60" t="s">
        <v>566</v>
      </c>
      <c r="C34" s="234">
        <v>0</v>
      </c>
      <c r="D34" s="234">
        <v>0</v>
      </c>
      <c r="E34" s="234">
        <v>0</v>
      </c>
      <c r="F34" s="234">
        <v>0</v>
      </c>
    </row>
    <row r="35" spans="1:6" s="70" customFormat="1" x14ac:dyDescent="0.2">
      <c r="A35" s="68">
        <v>8000</v>
      </c>
      <c r="B35" s="70" t="s">
        <v>565</v>
      </c>
      <c r="C35" s="233"/>
      <c r="D35" s="233"/>
      <c r="E35" s="233"/>
      <c r="F35" s="233"/>
    </row>
    <row r="36" spans="1:6" x14ac:dyDescent="0.2">
      <c r="A36" s="60">
        <v>8110</v>
      </c>
      <c r="B36" s="60" t="s">
        <v>564</v>
      </c>
      <c r="C36" s="234">
        <v>0</v>
      </c>
      <c r="D36" s="316" t="s">
        <v>1495</v>
      </c>
      <c r="E36" s="316" t="s">
        <v>1496</v>
      </c>
      <c r="F36" s="316" t="s">
        <v>1495</v>
      </c>
    </row>
    <row r="37" spans="1:6" x14ac:dyDescent="0.2">
      <c r="A37" s="60">
        <v>8120</v>
      </c>
      <c r="B37" s="60" t="s">
        <v>563</v>
      </c>
      <c r="C37" s="234">
        <v>0</v>
      </c>
      <c r="D37" s="316" t="s">
        <v>1497</v>
      </c>
      <c r="E37" s="316" t="s">
        <v>1498</v>
      </c>
      <c r="F37" s="316">
        <v>1561612.57</v>
      </c>
    </row>
    <row r="38" spans="1:6" x14ac:dyDescent="0.2">
      <c r="A38" s="60">
        <v>8130</v>
      </c>
      <c r="B38" s="60" t="s">
        <v>562</v>
      </c>
      <c r="C38" s="234">
        <v>0</v>
      </c>
      <c r="D38" s="316">
        <v>17740166.219999999</v>
      </c>
      <c r="E38" s="316">
        <v>4878739.2</v>
      </c>
      <c r="F38" s="316">
        <v>-12861426.52</v>
      </c>
    </row>
    <row r="39" spans="1:6" x14ac:dyDescent="0.2">
      <c r="A39" s="60">
        <v>8140</v>
      </c>
      <c r="B39" s="60" t="s">
        <v>561</v>
      </c>
      <c r="C39" s="234">
        <v>0</v>
      </c>
      <c r="D39" s="316" t="s">
        <v>1499</v>
      </c>
      <c r="E39" s="316" t="s">
        <v>1500</v>
      </c>
      <c r="F39" s="316">
        <v>18813.3</v>
      </c>
    </row>
    <row r="40" spans="1:6" x14ac:dyDescent="0.2">
      <c r="A40" s="60">
        <v>8150</v>
      </c>
      <c r="B40" s="60" t="s">
        <v>560</v>
      </c>
      <c r="C40" s="234">
        <v>0</v>
      </c>
      <c r="D40" s="316" t="s">
        <v>1496</v>
      </c>
      <c r="E40" s="316">
        <v>79349006.650000006</v>
      </c>
      <c r="F40" s="316">
        <v>79349006.650000006</v>
      </c>
    </row>
    <row r="41" spans="1:6" x14ac:dyDescent="0.2">
      <c r="A41" s="60">
        <v>8210</v>
      </c>
      <c r="B41" s="60" t="s">
        <v>559</v>
      </c>
      <c r="C41" s="234">
        <v>0</v>
      </c>
      <c r="D41" s="316" t="s">
        <v>1496</v>
      </c>
      <c r="E41" s="316">
        <v>68068006</v>
      </c>
      <c r="F41" s="316">
        <v>68068006</v>
      </c>
    </row>
    <row r="42" spans="1:6" x14ac:dyDescent="0.2">
      <c r="A42" s="60">
        <v>8220</v>
      </c>
      <c r="B42" s="60" t="s">
        <v>558</v>
      </c>
      <c r="C42" s="234">
        <v>0</v>
      </c>
      <c r="D42" s="316">
        <v>197611018.02000001</v>
      </c>
      <c r="E42" s="316">
        <v>195898757.36000001</v>
      </c>
      <c r="F42" s="316">
        <v>1712260.66</v>
      </c>
    </row>
    <row r="43" spans="1:6" x14ac:dyDescent="0.2">
      <c r="A43" s="60">
        <v>8230</v>
      </c>
      <c r="B43" s="60" t="s">
        <v>557</v>
      </c>
      <c r="C43" s="234">
        <v>0</v>
      </c>
      <c r="D43" s="316">
        <v>116681585.5</v>
      </c>
      <c r="E43" s="316">
        <v>129543012.02</v>
      </c>
      <c r="F43" s="316">
        <v>12861426.52</v>
      </c>
    </row>
    <row r="44" spans="1:6" x14ac:dyDescent="0.2">
      <c r="A44" s="60">
        <v>8240</v>
      </c>
      <c r="B44" s="60" t="s">
        <v>556</v>
      </c>
      <c r="C44" s="234">
        <v>0</v>
      </c>
      <c r="D44" s="316">
        <v>79217171.859999999</v>
      </c>
      <c r="E44" s="316">
        <v>79217171.859999999</v>
      </c>
      <c r="F44" s="316">
        <v>0</v>
      </c>
    </row>
    <row r="45" spans="1:6" x14ac:dyDescent="0.2">
      <c r="A45" s="60">
        <v>8250</v>
      </c>
      <c r="B45" s="60" t="s">
        <v>555</v>
      </c>
      <c r="C45" s="234">
        <v>0</v>
      </c>
      <c r="D45" s="316">
        <v>79217171.859999999</v>
      </c>
      <c r="E45" s="316">
        <v>78737365.170000002</v>
      </c>
      <c r="F45" s="316">
        <v>479806.69</v>
      </c>
    </row>
    <row r="46" spans="1:6" x14ac:dyDescent="0.2">
      <c r="A46" s="60">
        <v>8260</v>
      </c>
      <c r="B46" s="60" t="s">
        <v>554</v>
      </c>
      <c r="C46" s="234">
        <v>0</v>
      </c>
      <c r="D46" s="316">
        <v>78737365.170000002</v>
      </c>
      <c r="E46" s="316">
        <v>78737365.170000002</v>
      </c>
      <c r="F46" s="316">
        <v>0</v>
      </c>
    </row>
    <row r="47" spans="1:6" x14ac:dyDescent="0.2">
      <c r="A47" s="60">
        <v>8270</v>
      </c>
      <c r="B47" s="60" t="s">
        <v>553</v>
      </c>
      <c r="C47" s="234">
        <v>0</v>
      </c>
      <c r="D47" s="316">
        <v>78737365.170000002</v>
      </c>
      <c r="E47" s="316">
        <v>0</v>
      </c>
      <c r="F47" s="316">
        <v>78737365.170000002</v>
      </c>
    </row>
    <row r="48" spans="1:6" x14ac:dyDescent="0.2">
      <c r="A48" s="114"/>
    </row>
    <row r="49" spans="1:2" x14ac:dyDescent="0.2">
      <c r="A49" s="114"/>
      <c r="B49" s="41" t="s">
        <v>239</v>
      </c>
    </row>
  </sheetData>
  <sheetProtection formatCells="0" formatColumns="0" formatRows="0" insertColumns="0" insertRows="0" insertHyperlinks="0" deleteColumns="0" deleteRows="0" sort="0" autoFilter="0" pivotTables="0"/>
  <mergeCells count="3">
    <mergeCell ref="A1:F1"/>
    <mergeCell ref="A2:F2"/>
    <mergeCell ref="A3:F3"/>
  </mergeCells>
  <printOptions horizontalCentered="1" verticalCentered="1"/>
  <pageMargins left="0.70866141732283472" right="0.70866141732283472" top="0.74803149606299213" bottom="0.74803149606299213" header="0.31496062992125984" footer="0.31496062992125984"/>
  <pageSetup scale="60" orientation="landscape" horizontalDpi="4294967293" verticalDpi="4294967293"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showGridLines="0" zoomScaleNormal="100" zoomScaleSheetLayoutView="90" workbookViewId="0">
      <selection sqref="A1:F1"/>
    </sheetView>
  </sheetViews>
  <sheetFormatPr baseColWidth="10" defaultColWidth="9.140625" defaultRowHeight="11.25" x14ac:dyDescent="0.2"/>
  <cols>
    <col min="1" max="1" width="10"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8" width="16.7109375" style="41" customWidth="1"/>
    <col min="9" max="16384" width="9.140625" style="41"/>
  </cols>
  <sheetData>
    <row r="1" spans="1:8" s="38" customFormat="1" ht="18.95" customHeight="1" x14ac:dyDescent="0.25">
      <c r="A1" s="356" t="s">
        <v>1975</v>
      </c>
      <c r="B1" s="357"/>
      <c r="C1" s="357"/>
      <c r="D1" s="357"/>
      <c r="E1" s="357"/>
      <c r="F1" s="357"/>
      <c r="G1" s="36" t="s">
        <v>97</v>
      </c>
      <c r="H1" s="199">
        <v>2021</v>
      </c>
    </row>
    <row r="2" spans="1:8" s="38" customFormat="1" ht="18.95" customHeight="1" x14ac:dyDescent="0.25">
      <c r="A2" s="356" t="s">
        <v>98</v>
      </c>
      <c r="B2" s="357"/>
      <c r="C2" s="357"/>
      <c r="D2" s="357"/>
      <c r="E2" s="357"/>
      <c r="F2" s="357"/>
      <c r="G2" s="36" t="s">
        <v>99</v>
      </c>
      <c r="H2" s="199" t="s">
        <v>603</v>
      </c>
    </row>
    <row r="3" spans="1:8" s="38" customFormat="1" ht="18.95" customHeight="1" x14ac:dyDescent="0.25">
      <c r="A3" s="356" t="s">
        <v>1504</v>
      </c>
      <c r="B3" s="357"/>
      <c r="C3" s="357"/>
      <c r="D3" s="357"/>
      <c r="E3" s="357"/>
      <c r="F3" s="357"/>
      <c r="G3" s="36" t="s">
        <v>100</v>
      </c>
      <c r="H3" s="199">
        <v>4</v>
      </c>
    </row>
    <row r="4" spans="1:8" x14ac:dyDescent="0.2">
      <c r="A4" s="39" t="s">
        <v>101</v>
      </c>
      <c r="B4" s="40"/>
      <c r="C4" s="40"/>
      <c r="D4" s="40"/>
      <c r="E4" s="40"/>
      <c r="F4" s="40"/>
      <c r="G4" s="40"/>
      <c r="H4" s="40"/>
    </row>
    <row r="6" spans="1:8" x14ac:dyDescent="0.2">
      <c r="A6" s="40" t="s">
        <v>102</v>
      </c>
      <c r="B6" s="40"/>
      <c r="C6" s="40"/>
      <c r="D6" s="40"/>
      <c r="E6" s="40"/>
      <c r="F6" s="40"/>
      <c r="G6" s="40"/>
      <c r="H6" s="40"/>
    </row>
    <row r="7" spans="1:8" x14ac:dyDescent="0.2">
      <c r="A7" s="42" t="s">
        <v>103</v>
      </c>
      <c r="B7" s="42" t="s">
        <v>104</v>
      </c>
      <c r="C7" s="42" t="s">
        <v>105</v>
      </c>
      <c r="D7" s="42" t="s">
        <v>106</v>
      </c>
      <c r="E7" s="42"/>
      <c r="F7" s="42"/>
      <c r="G7" s="42"/>
      <c r="H7" s="42"/>
    </row>
    <row r="8" spans="1:8" x14ac:dyDescent="0.2">
      <c r="A8" s="43">
        <v>1114</v>
      </c>
      <c r="B8" s="41" t="s">
        <v>107</v>
      </c>
      <c r="C8" s="234">
        <v>1129244.02</v>
      </c>
      <c r="D8" s="41" t="s">
        <v>1501</v>
      </c>
    </row>
    <row r="9" spans="1:8" x14ac:dyDescent="0.2">
      <c r="A9" s="43">
        <v>1115</v>
      </c>
      <c r="B9" s="41" t="s">
        <v>108</v>
      </c>
      <c r="C9" s="234">
        <v>0</v>
      </c>
    </row>
    <row r="10" spans="1:8" x14ac:dyDescent="0.2">
      <c r="A10" s="43">
        <v>1121</v>
      </c>
      <c r="B10" s="41" t="s">
        <v>109</v>
      </c>
      <c r="C10" s="234">
        <v>0</v>
      </c>
    </row>
    <row r="11" spans="1:8" x14ac:dyDescent="0.2">
      <c r="A11" s="43">
        <v>1211</v>
      </c>
      <c r="B11" s="41" t="s">
        <v>110</v>
      </c>
      <c r="C11" s="234">
        <v>0</v>
      </c>
    </row>
    <row r="13" spans="1:8" x14ac:dyDescent="0.2">
      <c r="A13" s="40" t="s">
        <v>111</v>
      </c>
      <c r="B13" s="40"/>
      <c r="C13" s="40"/>
      <c r="D13" s="40"/>
      <c r="E13" s="40"/>
      <c r="F13" s="40"/>
      <c r="G13" s="40"/>
      <c r="H13" s="40"/>
    </row>
    <row r="14" spans="1:8" x14ac:dyDescent="0.2">
      <c r="A14" s="42" t="s">
        <v>103</v>
      </c>
      <c r="B14" s="42" t="s">
        <v>104</v>
      </c>
      <c r="C14" s="42" t="s">
        <v>105</v>
      </c>
      <c r="D14" s="42">
        <v>2020</v>
      </c>
      <c r="E14" s="42">
        <f>D14-1</f>
        <v>2019</v>
      </c>
      <c r="F14" s="42">
        <f>E14-1</f>
        <v>2018</v>
      </c>
      <c r="G14" s="42">
        <f>F14-1</f>
        <v>2017</v>
      </c>
      <c r="H14" s="42" t="s">
        <v>112</v>
      </c>
    </row>
    <row r="15" spans="1:8" x14ac:dyDescent="0.2">
      <c r="A15" s="43">
        <v>1122</v>
      </c>
      <c r="B15" s="41" t="s">
        <v>113</v>
      </c>
      <c r="C15" s="272">
        <v>0</v>
      </c>
      <c r="D15" s="272">
        <v>0</v>
      </c>
      <c r="E15" s="272">
        <v>0</v>
      </c>
      <c r="F15" s="272">
        <v>0</v>
      </c>
      <c r="G15" s="272">
        <v>0</v>
      </c>
    </row>
    <row r="16" spans="1:8" x14ac:dyDescent="0.2">
      <c r="A16" s="43">
        <v>1124</v>
      </c>
      <c r="B16" s="41" t="s">
        <v>114</v>
      </c>
      <c r="C16" s="272">
        <v>0</v>
      </c>
      <c r="D16" s="272">
        <v>0</v>
      </c>
      <c r="E16" s="272">
        <v>0</v>
      </c>
      <c r="F16" s="272">
        <v>0</v>
      </c>
      <c r="G16" s="272">
        <v>0</v>
      </c>
    </row>
    <row r="18" spans="1:8" x14ac:dyDescent="0.2">
      <c r="A18" s="40" t="s">
        <v>115</v>
      </c>
      <c r="B18" s="40"/>
      <c r="C18" s="40"/>
      <c r="D18" s="40"/>
      <c r="E18" s="40"/>
      <c r="F18" s="40"/>
      <c r="G18" s="40"/>
      <c r="H18" s="40"/>
    </row>
    <row r="19" spans="1:8" x14ac:dyDescent="0.2">
      <c r="A19" s="42" t="s">
        <v>103</v>
      </c>
      <c r="B19" s="42" t="s">
        <v>104</v>
      </c>
      <c r="C19" s="42" t="s">
        <v>105</v>
      </c>
      <c r="D19" s="42" t="s">
        <v>116</v>
      </c>
      <c r="E19" s="42" t="s">
        <v>117</v>
      </c>
      <c r="F19" s="42" t="s">
        <v>118</v>
      </c>
      <c r="G19" s="42" t="s">
        <v>119</v>
      </c>
      <c r="H19" s="42" t="s">
        <v>120</v>
      </c>
    </row>
    <row r="20" spans="1:8" x14ac:dyDescent="0.2">
      <c r="A20" s="43">
        <v>1123</v>
      </c>
      <c r="B20" s="41" t="s">
        <v>121</v>
      </c>
      <c r="C20" s="234">
        <v>0</v>
      </c>
      <c r="D20" s="234">
        <v>0</v>
      </c>
      <c r="E20" s="234">
        <v>0</v>
      </c>
      <c r="F20" s="234">
        <v>0</v>
      </c>
      <c r="G20" s="234">
        <v>0</v>
      </c>
    </row>
    <row r="21" spans="1:8" x14ac:dyDescent="0.2">
      <c r="A21" s="43">
        <v>1125</v>
      </c>
      <c r="B21" s="41" t="s">
        <v>122</v>
      </c>
      <c r="C21" s="234">
        <v>0</v>
      </c>
      <c r="D21" s="234">
        <v>0</v>
      </c>
      <c r="E21" s="234">
        <v>0</v>
      </c>
      <c r="F21" s="234">
        <v>0</v>
      </c>
      <c r="G21" s="234">
        <v>0</v>
      </c>
    </row>
    <row r="22" spans="1:8" x14ac:dyDescent="0.2">
      <c r="A22" s="45">
        <v>1126</v>
      </c>
      <c r="B22" s="46" t="s">
        <v>123</v>
      </c>
      <c r="C22" s="234">
        <v>0</v>
      </c>
      <c r="D22" s="234">
        <v>0</v>
      </c>
      <c r="E22" s="234">
        <v>0</v>
      </c>
      <c r="F22" s="234">
        <v>0</v>
      </c>
      <c r="G22" s="234">
        <v>0</v>
      </c>
    </row>
    <row r="23" spans="1:8" x14ac:dyDescent="0.2">
      <c r="A23" s="45">
        <v>1129</v>
      </c>
      <c r="B23" s="46" t="s">
        <v>124</v>
      </c>
      <c r="C23" s="234">
        <v>0</v>
      </c>
      <c r="D23" s="234">
        <v>0</v>
      </c>
      <c r="E23" s="234">
        <v>0</v>
      </c>
      <c r="F23" s="234">
        <v>0</v>
      </c>
      <c r="G23" s="234">
        <v>0</v>
      </c>
    </row>
    <row r="24" spans="1:8" x14ac:dyDescent="0.2">
      <c r="A24" s="43">
        <v>1131</v>
      </c>
      <c r="B24" s="41" t="s">
        <v>125</v>
      </c>
      <c r="C24" s="234">
        <v>0</v>
      </c>
      <c r="D24" s="234">
        <v>0</v>
      </c>
      <c r="E24" s="234">
        <v>0</v>
      </c>
      <c r="F24" s="234">
        <v>0</v>
      </c>
      <c r="G24" s="234">
        <v>0</v>
      </c>
    </row>
    <row r="25" spans="1:8" x14ac:dyDescent="0.2">
      <c r="A25" s="43">
        <v>1132</v>
      </c>
      <c r="B25" s="41" t="s">
        <v>126</v>
      </c>
      <c r="C25" s="234">
        <v>0</v>
      </c>
      <c r="D25" s="234">
        <v>0</v>
      </c>
      <c r="E25" s="234">
        <v>0</v>
      </c>
      <c r="F25" s="234">
        <v>0</v>
      </c>
      <c r="G25" s="234">
        <v>0</v>
      </c>
    </row>
    <row r="26" spans="1:8" x14ac:dyDescent="0.2">
      <c r="A26" s="43">
        <v>1133</v>
      </c>
      <c r="B26" s="41" t="s">
        <v>127</v>
      </c>
      <c r="C26" s="234">
        <v>0</v>
      </c>
      <c r="D26" s="234">
        <v>0</v>
      </c>
      <c r="E26" s="234">
        <v>0</v>
      </c>
      <c r="F26" s="234">
        <v>0</v>
      </c>
      <c r="G26" s="234">
        <v>0</v>
      </c>
    </row>
    <row r="27" spans="1:8" x14ac:dyDescent="0.2">
      <c r="A27" s="43">
        <v>1134</v>
      </c>
      <c r="B27" s="41" t="s">
        <v>128</v>
      </c>
      <c r="C27" s="234">
        <v>0</v>
      </c>
      <c r="D27" s="234">
        <v>0</v>
      </c>
      <c r="E27" s="234">
        <v>0</v>
      </c>
      <c r="F27" s="234">
        <v>0</v>
      </c>
      <c r="G27" s="234">
        <v>0</v>
      </c>
    </row>
    <row r="28" spans="1:8" x14ac:dyDescent="0.2">
      <c r="A28" s="43">
        <v>1139</v>
      </c>
      <c r="B28" s="41" t="s">
        <v>129</v>
      </c>
      <c r="C28" s="234">
        <v>0</v>
      </c>
      <c r="D28" s="234">
        <v>0</v>
      </c>
      <c r="E28" s="234">
        <v>0</v>
      </c>
      <c r="F28" s="234">
        <v>0</v>
      </c>
      <c r="G28" s="234">
        <v>0</v>
      </c>
    </row>
    <row r="30" spans="1:8" x14ac:dyDescent="0.2">
      <c r="A30" s="40" t="s">
        <v>130</v>
      </c>
      <c r="B30" s="40"/>
      <c r="C30" s="40"/>
      <c r="D30" s="40"/>
      <c r="E30" s="40"/>
      <c r="F30" s="40"/>
      <c r="G30" s="40"/>
      <c r="H30" s="40"/>
    </row>
    <row r="31" spans="1:8" x14ac:dyDescent="0.2">
      <c r="A31" s="42" t="s">
        <v>103</v>
      </c>
      <c r="B31" s="42" t="s">
        <v>104</v>
      </c>
      <c r="C31" s="42" t="s">
        <v>105</v>
      </c>
      <c r="D31" s="42" t="s">
        <v>131</v>
      </c>
      <c r="E31" s="42" t="s">
        <v>132</v>
      </c>
      <c r="F31" s="42" t="s">
        <v>133</v>
      </c>
      <c r="G31" s="42" t="s">
        <v>134</v>
      </c>
      <c r="H31" s="42"/>
    </row>
    <row r="32" spans="1:8" x14ac:dyDescent="0.2">
      <c r="A32" s="43">
        <v>1140</v>
      </c>
      <c r="B32" s="41" t="s">
        <v>135</v>
      </c>
      <c r="C32" s="234">
        <f>+C33+C34+C35+C36+C37</f>
        <v>314397</v>
      </c>
    </row>
    <row r="33" spans="1:8" x14ac:dyDescent="0.2">
      <c r="A33" s="43">
        <v>1141</v>
      </c>
      <c r="B33" s="41" t="s">
        <v>136</v>
      </c>
      <c r="C33" s="234">
        <v>314397</v>
      </c>
    </row>
    <row r="34" spans="1:8" x14ac:dyDescent="0.2">
      <c r="A34" s="43">
        <v>1142</v>
      </c>
      <c r="B34" s="41" t="s">
        <v>137</v>
      </c>
      <c r="C34" s="234">
        <v>0</v>
      </c>
    </row>
    <row r="35" spans="1:8" x14ac:dyDescent="0.2">
      <c r="A35" s="43">
        <v>1143</v>
      </c>
      <c r="B35" s="41" t="s">
        <v>138</v>
      </c>
      <c r="C35" s="234">
        <v>0</v>
      </c>
    </row>
    <row r="36" spans="1:8" x14ac:dyDescent="0.2">
      <c r="A36" s="43">
        <v>1144</v>
      </c>
      <c r="B36" s="41" t="s">
        <v>139</v>
      </c>
      <c r="C36" s="234">
        <v>0</v>
      </c>
    </row>
    <row r="37" spans="1:8" x14ac:dyDescent="0.2">
      <c r="A37" s="43">
        <v>1145</v>
      </c>
      <c r="B37" s="41" t="s">
        <v>140</v>
      </c>
      <c r="C37" s="234">
        <v>0</v>
      </c>
    </row>
    <row r="39" spans="1:8" x14ac:dyDescent="0.2">
      <c r="A39" s="40" t="s">
        <v>141</v>
      </c>
      <c r="B39" s="40"/>
      <c r="C39" s="40"/>
      <c r="D39" s="40"/>
      <c r="E39" s="40"/>
      <c r="F39" s="40"/>
      <c r="G39" s="40"/>
      <c r="H39" s="40"/>
    </row>
    <row r="40" spans="1:8" x14ac:dyDescent="0.2">
      <c r="A40" s="42" t="s">
        <v>103</v>
      </c>
      <c r="B40" s="42" t="s">
        <v>104</v>
      </c>
      <c r="C40" s="42" t="s">
        <v>105</v>
      </c>
      <c r="D40" s="42" t="s">
        <v>142</v>
      </c>
      <c r="E40" s="42" t="s">
        <v>143</v>
      </c>
      <c r="F40" s="42" t="s">
        <v>144</v>
      </c>
      <c r="G40" s="42"/>
      <c r="H40" s="42"/>
    </row>
    <row r="41" spans="1:8" x14ac:dyDescent="0.2">
      <c r="A41" s="43">
        <v>1150</v>
      </c>
      <c r="B41" s="41" t="s">
        <v>145</v>
      </c>
      <c r="C41" s="165">
        <v>0</v>
      </c>
    </row>
    <row r="42" spans="1:8" x14ac:dyDescent="0.2">
      <c r="A42" s="43">
        <v>1151</v>
      </c>
      <c r="B42" s="41" t="s">
        <v>146</v>
      </c>
      <c r="C42" s="165">
        <v>0</v>
      </c>
    </row>
    <row r="44" spans="1:8" x14ac:dyDescent="0.2">
      <c r="A44" s="40" t="s">
        <v>147</v>
      </c>
      <c r="B44" s="40"/>
      <c r="C44" s="40"/>
      <c r="D44" s="40"/>
      <c r="E44" s="40"/>
      <c r="F44" s="40"/>
      <c r="G44" s="40"/>
      <c r="H44" s="40"/>
    </row>
    <row r="45" spans="1:8" x14ac:dyDescent="0.2">
      <c r="A45" s="42" t="s">
        <v>103</v>
      </c>
      <c r="B45" s="42" t="s">
        <v>104</v>
      </c>
      <c r="C45" s="42" t="s">
        <v>105</v>
      </c>
      <c r="D45" s="42" t="s">
        <v>106</v>
      </c>
      <c r="E45" s="42" t="s">
        <v>120</v>
      </c>
      <c r="F45" s="42"/>
      <c r="G45" s="42"/>
      <c r="H45" s="42"/>
    </row>
    <row r="46" spans="1:8" x14ac:dyDescent="0.2">
      <c r="A46" s="43">
        <v>1213</v>
      </c>
      <c r="B46" s="41" t="s">
        <v>148</v>
      </c>
      <c r="C46" s="165">
        <v>0</v>
      </c>
    </row>
    <row r="48" spans="1:8" x14ac:dyDescent="0.2">
      <c r="A48" s="40" t="s">
        <v>149</v>
      </c>
      <c r="B48" s="40"/>
      <c r="C48" s="40"/>
      <c r="D48" s="40"/>
      <c r="E48" s="40"/>
      <c r="F48" s="40"/>
      <c r="G48" s="40"/>
      <c r="H48" s="40"/>
    </row>
    <row r="49" spans="1:8" x14ac:dyDescent="0.2">
      <c r="A49" s="42" t="s">
        <v>103</v>
      </c>
      <c r="B49" s="42" t="s">
        <v>104</v>
      </c>
      <c r="C49" s="42" t="s">
        <v>105</v>
      </c>
      <c r="D49" s="42"/>
      <c r="E49" s="42"/>
      <c r="F49" s="42"/>
      <c r="G49" s="42"/>
      <c r="H49" s="42"/>
    </row>
    <row r="50" spans="1:8" x14ac:dyDescent="0.2">
      <c r="A50" s="43">
        <v>1214</v>
      </c>
      <c r="B50" s="41" t="s">
        <v>150</v>
      </c>
      <c r="C50" s="165">
        <v>0</v>
      </c>
    </row>
    <row r="52" spans="1:8" x14ac:dyDescent="0.2">
      <c r="A52" s="40" t="s">
        <v>151</v>
      </c>
      <c r="B52" s="40"/>
      <c r="C52" s="40"/>
      <c r="D52" s="40"/>
      <c r="E52" s="40"/>
      <c r="F52" s="40"/>
      <c r="G52" s="40"/>
      <c r="H52" s="40"/>
    </row>
    <row r="53" spans="1:8" x14ac:dyDescent="0.2">
      <c r="A53" s="42" t="s">
        <v>103</v>
      </c>
      <c r="B53" s="42" t="s">
        <v>104</v>
      </c>
      <c r="C53" s="42" t="s">
        <v>105</v>
      </c>
      <c r="D53" s="42" t="s">
        <v>152</v>
      </c>
      <c r="E53" s="42" t="s">
        <v>153</v>
      </c>
      <c r="F53" s="42" t="s">
        <v>142</v>
      </c>
      <c r="G53" s="42" t="s">
        <v>154</v>
      </c>
      <c r="H53" s="42" t="s">
        <v>155</v>
      </c>
    </row>
    <row r="54" spans="1:8" x14ac:dyDescent="0.2">
      <c r="A54" s="43">
        <v>1230</v>
      </c>
      <c r="B54" s="41" t="s">
        <v>156</v>
      </c>
      <c r="C54" s="234">
        <f>+C55+C56+C57+C58+C59+C60+C61</f>
        <v>0</v>
      </c>
      <c r="D54" s="234">
        <f>+D55+D56+D57+D58+D59+D60+D61</f>
        <v>0</v>
      </c>
      <c r="E54" s="234">
        <f>+E55+E56+E57+E58+E59+E60+E61</f>
        <v>0</v>
      </c>
    </row>
    <row r="55" spans="1:8" x14ac:dyDescent="0.2">
      <c r="A55" s="43">
        <v>1231</v>
      </c>
      <c r="B55" s="41" t="s">
        <v>157</v>
      </c>
      <c r="C55" s="234">
        <v>0</v>
      </c>
      <c r="D55" s="234">
        <v>0</v>
      </c>
      <c r="E55" s="234">
        <v>0</v>
      </c>
    </row>
    <row r="56" spans="1:8" x14ac:dyDescent="0.2">
      <c r="A56" s="43">
        <v>1232</v>
      </c>
      <c r="B56" s="41" t="s">
        <v>158</v>
      </c>
      <c r="C56" s="234">
        <v>0</v>
      </c>
      <c r="D56" s="234">
        <v>0</v>
      </c>
      <c r="E56" s="234">
        <v>0</v>
      </c>
    </row>
    <row r="57" spans="1:8" x14ac:dyDescent="0.2">
      <c r="A57" s="43">
        <v>1233</v>
      </c>
      <c r="B57" s="41" t="s">
        <v>159</v>
      </c>
      <c r="C57" s="234">
        <v>0</v>
      </c>
      <c r="D57" s="234">
        <v>0</v>
      </c>
      <c r="E57" s="234">
        <v>0</v>
      </c>
    </row>
    <row r="58" spans="1:8" x14ac:dyDescent="0.2">
      <c r="A58" s="43">
        <v>1234</v>
      </c>
      <c r="B58" s="41" t="s">
        <v>160</v>
      </c>
      <c r="C58" s="234">
        <v>0</v>
      </c>
      <c r="D58" s="234">
        <v>0</v>
      </c>
      <c r="E58" s="234">
        <v>0</v>
      </c>
    </row>
    <row r="59" spans="1:8" x14ac:dyDescent="0.2">
      <c r="A59" s="43">
        <v>1235</v>
      </c>
      <c r="B59" s="41" t="s">
        <v>161</v>
      </c>
      <c r="C59" s="234">
        <v>0</v>
      </c>
      <c r="D59" s="234">
        <v>0</v>
      </c>
      <c r="E59" s="234">
        <v>0</v>
      </c>
    </row>
    <row r="60" spans="1:8" x14ac:dyDescent="0.2">
      <c r="A60" s="43">
        <v>1236</v>
      </c>
      <c r="B60" s="41" t="s">
        <v>162</v>
      </c>
      <c r="C60" s="234">
        <v>0</v>
      </c>
      <c r="D60" s="234">
        <v>0</v>
      </c>
      <c r="E60" s="234">
        <v>0</v>
      </c>
    </row>
    <row r="61" spans="1:8" x14ac:dyDescent="0.2">
      <c r="A61" s="43">
        <v>1239</v>
      </c>
      <c r="B61" s="41" t="s">
        <v>163</v>
      </c>
      <c r="C61" s="234">
        <v>0</v>
      </c>
      <c r="D61" s="234">
        <v>0</v>
      </c>
      <c r="E61" s="234">
        <v>0</v>
      </c>
    </row>
    <row r="62" spans="1:8" x14ac:dyDescent="0.2">
      <c r="A62" s="43">
        <v>1240</v>
      </c>
      <c r="B62" s="41" t="s">
        <v>164</v>
      </c>
      <c r="C62" s="234">
        <f>+C63+C64+C65+C66+C67+C68+C69+C70</f>
        <v>7220800.8099999996</v>
      </c>
      <c r="D62" s="234">
        <f>+D63+D64+D65+D66+D67+D68+D69+D70</f>
        <v>83083.5</v>
      </c>
      <c r="E62" s="234">
        <f>+E63+E64+E65+E66+E67+E68+E69+E70</f>
        <v>-784915.33000000007</v>
      </c>
      <c r="F62" s="41" t="s">
        <v>1502</v>
      </c>
    </row>
    <row r="63" spans="1:8" x14ac:dyDescent="0.2">
      <c r="A63" s="43">
        <v>1241</v>
      </c>
      <c r="B63" s="41" t="s">
        <v>165</v>
      </c>
      <c r="C63" s="234">
        <v>692207.65</v>
      </c>
      <c r="D63" s="234">
        <v>58822.64</v>
      </c>
      <c r="E63" s="234">
        <v>-658201.81000000006</v>
      </c>
    </row>
    <row r="64" spans="1:8" x14ac:dyDescent="0.2">
      <c r="A64" s="43">
        <v>1242</v>
      </c>
      <c r="B64" s="41" t="s">
        <v>166</v>
      </c>
      <c r="C64" s="234">
        <v>0</v>
      </c>
      <c r="D64" s="234">
        <v>0</v>
      </c>
      <c r="E64" s="234">
        <v>0</v>
      </c>
    </row>
    <row r="65" spans="1:8" x14ac:dyDescent="0.2">
      <c r="A65" s="43">
        <v>1243</v>
      </c>
      <c r="B65" s="41" t="s">
        <v>167</v>
      </c>
      <c r="C65" s="234">
        <v>0</v>
      </c>
      <c r="D65" s="234">
        <v>0</v>
      </c>
      <c r="E65" s="234">
        <v>0</v>
      </c>
    </row>
    <row r="66" spans="1:8" x14ac:dyDescent="0.2">
      <c r="A66" s="43">
        <v>1244</v>
      </c>
      <c r="B66" s="41" t="s">
        <v>168</v>
      </c>
      <c r="C66" s="234">
        <v>0</v>
      </c>
      <c r="D66" s="234">
        <v>0</v>
      </c>
      <c r="E66" s="234">
        <v>0</v>
      </c>
      <c r="F66" s="41" t="s">
        <v>1502</v>
      </c>
    </row>
    <row r="67" spans="1:8" x14ac:dyDescent="0.2">
      <c r="A67" s="43">
        <v>1245</v>
      </c>
      <c r="B67" s="41" t="s">
        <v>169</v>
      </c>
      <c r="C67" s="234">
        <v>83777.11</v>
      </c>
      <c r="D67" s="234">
        <v>0</v>
      </c>
      <c r="E67" s="234">
        <v>-71651.039999999994</v>
      </c>
      <c r="F67" s="41" t="s">
        <v>1502</v>
      </c>
    </row>
    <row r="68" spans="1:8" x14ac:dyDescent="0.2">
      <c r="A68" s="43">
        <v>1246</v>
      </c>
      <c r="B68" s="41" t="s">
        <v>170</v>
      </c>
      <c r="C68" s="234">
        <v>115540.45</v>
      </c>
      <c r="D68" s="234">
        <v>24260.86</v>
      </c>
      <c r="E68" s="234">
        <v>-55062.48</v>
      </c>
    </row>
    <row r="69" spans="1:8" x14ac:dyDescent="0.2">
      <c r="A69" s="43">
        <v>1247</v>
      </c>
      <c r="B69" s="41" t="s">
        <v>171</v>
      </c>
      <c r="C69" s="234">
        <v>6329275.5999999996</v>
      </c>
      <c r="D69" s="234">
        <v>0</v>
      </c>
      <c r="E69" s="234">
        <v>0</v>
      </c>
    </row>
    <row r="70" spans="1:8" x14ac:dyDescent="0.2">
      <c r="A70" s="43">
        <v>1248</v>
      </c>
      <c r="B70" s="41" t="s">
        <v>172</v>
      </c>
      <c r="C70" s="234">
        <v>0</v>
      </c>
      <c r="D70" s="234">
        <v>0</v>
      </c>
      <c r="E70" s="234">
        <v>0</v>
      </c>
    </row>
    <row r="72" spans="1:8" x14ac:dyDescent="0.2">
      <c r="A72" s="40" t="s">
        <v>173</v>
      </c>
      <c r="B72" s="40"/>
      <c r="C72" s="40"/>
      <c r="D72" s="40"/>
      <c r="E72" s="40"/>
      <c r="F72" s="40"/>
      <c r="G72" s="40"/>
      <c r="H72" s="40"/>
    </row>
    <row r="73" spans="1:8" x14ac:dyDescent="0.2">
      <c r="A73" s="42" t="s">
        <v>103</v>
      </c>
      <c r="B73" s="42" t="s">
        <v>104</v>
      </c>
      <c r="C73" s="42" t="s">
        <v>105</v>
      </c>
      <c r="D73" s="42" t="s">
        <v>174</v>
      </c>
      <c r="E73" s="42" t="s">
        <v>175</v>
      </c>
      <c r="F73" s="42" t="s">
        <v>142</v>
      </c>
      <c r="G73" s="42" t="s">
        <v>154</v>
      </c>
      <c r="H73" s="42" t="s">
        <v>155</v>
      </c>
    </row>
    <row r="74" spans="1:8" x14ac:dyDescent="0.2">
      <c r="A74" s="43">
        <v>1250</v>
      </c>
      <c r="B74" s="41" t="s">
        <v>176</v>
      </c>
      <c r="C74" s="234">
        <f>+C75+C76+C77+C78+C79</f>
        <v>539204.33000000007</v>
      </c>
      <c r="D74" s="234">
        <v>0</v>
      </c>
      <c r="E74" s="234">
        <f>+E75+E76+E77+E78+E79</f>
        <v>-720032.6</v>
      </c>
    </row>
    <row r="75" spans="1:8" x14ac:dyDescent="0.2">
      <c r="A75" s="43">
        <v>1251</v>
      </c>
      <c r="B75" s="41" t="s">
        <v>177</v>
      </c>
      <c r="C75" s="234">
        <v>118320</v>
      </c>
      <c r="D75" s="234">
        <v>0</v>
      </c>
      <c r="E75" s="234">
        <v>0</v>
      </c>
    </row>
    <row r="76" spans="1:8" x14ac:dyDescent="0.2">
      <c r="A76" s="43">
        <v>1252</v>
      </c>
      <c r="B76" s="41" t="s">
        <v>178</v>
      </c>
      <c r="C76" s="234">
        <v>0</v>
      </c>
      <c r="D76" s="234">
        <v>0</v>
      </c>
      <c r="E76" s="234">
        <v>0</v>
      </c>
    </row>
    <row r="77" spans="1:8" x14ac:dyDescent="0.2">
      <c r="A77" s="43">
        <v>1253</v>
      </c>
      <c r="B77" s="41" t="s">
        <v>179</v>
      </c>
      <c r="C77" s="234">
        <v>0</v>
      </c>
      <c r="D77" s="234">
        <v>0</v>
      </c>
      <c r="E77" s="234">
        <v>0</v>
      </c>
    </row>
    <row r="78" spans="1:8" x14ac:dyDescent="0.2">
      <c r="A78" s="43">
        <v>1254</v>
      </c>
      <c r="B78" s="41" t="s">
        <v>180</v>
      </c>
      <c r="C78" s="234">
        <v>0</v>
      </c>
      <c r="D78" s="234">
        <v>0</v>
      </c>
      <c r="E78" s="234">
        <v>0</v>
      </c>
    </row>
    <row r="79" spans="1:8" x14ac:dyDescent="0.2">
      <c r="A79" s="43">
        <v>1259</v>
      </c>
      <c r="B79" s="41" t="s">
        <v>181</v>
      </c>
      <c r="C79" s="234">
        <v>420884.33</v>
      </c>
      <c r="D79" s="234">
        <v>159415.46</v>
      </c>
      <c r="E79" s="234">
        <v>-720032.6</v>
      </c>
    </row>
    <row r="80" spans="1:8" x14ac:dyDescent="0.2">
      <c r="A80" s="43">
        <v>1270</v>
      </c>
      <c r="B80" s="41" t="s">
        <v>182</v>
      </c>
      <c r="C80" s="234">
        <f>+C81+C82+C83+C84+C85+C86</f>
        <v>0</v>
      </c>
      <c r="D80" s="234">
        <v>0</v>
      </c>
      <c r="E80" s="234">
        <v>0</v>
      </c>
    </row>
    <row r="81" spans="1:8" x14ac:dyDescent="0.2">
      <c r="A81" s="43">
        <v>1271</v>
      </c>
      <c r="B81" s="41" t="s">
        <v>183</v>
      </c>
      <c r="C81" s="234">
        <v>0</v>
      </c>
      <c r="D81" s="234">
        <v>0</v>
      </c>
      <c r="E81" s="234">
        <v>0</v>
      </c>
    </row>
    <row r="82" spans="1:8" x14ac:dyDescent="0.2">
      <c r="A82" s="43">
        <v>1272</v>
      </c>
      <c r="B82" s="41" t="s">
        <v>184</v>
      </c>
      <c r="C82" s="234">
        <v>0</v>
      </c>
      <c r="D82" s="234">
        <v>0</v>
      </c>
      <c r="E82" s="234">
        <v>0</v>
      </c>
    </row>
    <row r="83" spans="1:8" x14ac:dyDescent="0.2">
      <c r="A83" s="43">
        <v>1273</v>
      </c>
      <c r="B83" s="41" t="s">
        <v>185</v>
      </c>
      <c r="C83" s="234">
        <v>0</v>
      </c>
      <c r="D83" s="234">
        <v>0</v>
      </c>
      <c r="E83" s="234">
        <v>0</v>
      </c>
    </row>
    <row r="84" spans="1:8" x14ac:dyDescent="0.2">
      <c r="A84" s="43">
        <v>1274</v>
      </c>
      <c r="B84" s="41" t="s">
        <v>186</v>
      </c>
      <c r="C84" s="234">
        <v>0</v>
      </c>
      <c r="D84" s="234">
        <v>0</v>
      </c>
      <c r="E84" s="234">
        <v>0</v>
      </c>
    </row>
    <row r="85" spans="1:8" x14ac:dyDescent="0.2">
      <c r="A85" s="43">
        <v>1275</v>
      </c>
      <c r="B85" s="41" t="s">
        <v>187</v>
      </c>
      <c r="C85" s="234">
        <v>0</v>
      </c>
      <c r="D85" s="234">
        <v>0</v>
      </c>
      <c r="E85" s="234">
        <v>0</v>
      </c>
    </row>
    <row r="86" spans="1:8" x14ac:dyDescent="0.2">
      <c r="A86" s="43">
        <v>1279</v>
      </c>
      <c r="B86" s="41" t="s">
        <v>188</v>
      </c>
      <c r="C86" s="234">
        <v>0</v>
      </c>
      <c r="D86" s="234">
        <v>0</v>
      </c>
      <c r="E86" s="234">
        <v>0</v>
      </c>
    </row>
    <row r="88" spans="1:8" x14ac:dyDescent="0.2">
      <c r="A88" s="40" t="s">
        <v>189</v>
      </c>
      <c r="B88" s="40"/>
      <c r="C88" s="40"/>
      <c r="D88" s="40"/>
      <c r="E88" s="40"/>
      <c r="F88" s="40"/>
      <c r="G88" s="40"/>
      <c r="H88" s="40"/>
    </row>
    <row r="89" spans="1:8" x14ac:dyDescent="0.2">
      <c r="A89" s="42" t="s">
        <v>103</v>
      </c>
      <c r="B89" s="42" t="s">
        <v>104</v>
      </c>
      <c r="C89" s="42" t="s">
        <v>105</v>
      </c>
      <c r="D89" s="42" t="s">
        <v>190</v>
      </c>
      <c r="E89" s="42"/>
      <c r="F89" s="42"/>
      <c r="G89" s="42"/>
      <c r="H89" s="42"/>
    </row>
    <row r="90" spans="1:8" x14ac:dyDescent="0.2">
      <c r="A90" s="43">
        <v>1160</v>
      </c>
      <c r="B90" s="41" t="s">
        <v>191</v>
      </c>
      <c r="C90" s="165">
        <v>0</v>
      </c>
    </row>
    <row r="91" spans="1:8" x14ac:dyDescent="0.2">
      <c r="A91" s="43">
        <v>1161</v>
      </c>
      <c r="B91" s="41" t="s">
        <v>192</v>
      </c>
      <c r="C91" s="165">
        <v>0</v>
      </c>
    </row>
    <row r="92" spans="1:8" x14ac:dyDescent="0.2">
      <c r="A92" s="43">
        <v>1162</v>
      </c>
      <c r="B92" s="41" t="s">
        <v>193</v>
      </c>
      <c r="C92" s="165">
        <v>0</v>
      </c>
    </row>
    <row r="94" spans="1:8" x14ac:dyDescent="0.2">
      <c r="A94" s="40" t="s">
        <v>194</v>
      </c>
      <c r="B94" s="40"/>
      <c r="C94" s="40"/>
      <c r="D94" s="40"/>
      <c r="E94" s="40"/>
      <c r="F94" s="40"/>
      <c r="G94" s="40"/>
      <c r="H94" s="40"/>
    </row>
    <row r="95" spans="1:8" x14ac:dyDescent="0.2">
      <c r="A95" s="42" t="s">
        <v>103</v>
      </c>
      <c r="B95" s="42" t="s">
        <v>104</v>
      </c>
      <c r="C95" s="42" t="s">
        <v>105</v>
      </c>
      <c r="D95" s="42" t="s">
        <v>120</v>
      </c>
      <c r="E95" s="42"/>
      <c r="F95" s="42"/>
      <c r="G95" s="42"/>
      <c r="H95" s="42"/>
    </row>
    <row r="96" spans="1:8" x14ac:dyDescent="0.2">
      <c r="A96" s="43">
        <v>1290</v>
      </c>
      <c r="B96" s="41" t="s">
        <v>195</v>
      </c>
      <c r="C96" s="165">
        <v>0</v>
      </c>
    </row>
    <row r="97" spans="1:8" x14ac:dyDescent="0.2">
      <c r="A97" s="43">
        <v>1291</v>
      </c>
      <c r="B97" s="41" t="s">
        <v>196</v>
      </c>
      <c r="C97" s="165">
        <v>0</v>
      </c>
    </row>
    <row r="98" spans="1:8" x14ac:dyDescent="0.2">
      <c r="A98" s="43">
        <v>1292</v>
      </c>
      <c r="B98" s="41" t="s">
        <v>197</v>
      </c>
      <c r="C98" s="165">
        <v>0</v>
      </c>
    </row>
    <row r="99" spans="1:8" x14ac:dyDescent="0.2">
      <c r="A99" s="43">
        <v>1293</v>
      </c>
      <c r="B99" s="41" t="s">
        <v>198</v>
      </c>
      <c r="C99" s="165">
        <v>0</v>
      </c>
    </row>
    <row r="100" spans="1:8" x14ac:dyDescent="0.2">
      <c r="C100" s="165"/>
    </row>
    <row r="101" spans="1:8" x14ac:dyDescent="0.2">
      <c r="A101" s="40" t="s">
        <v>199</v>
      </c>
      <c r="B101" s="40"/>
      <c r="C101" s="40"/>
      <c r="D101" s="40"/>
      <c r="E101" s="40"/>
      <c r="F101" s="40"/>
      <c r="G101" s="40"/>
      <c r="H101" s="40"/>
    </row>
    <row r="102" spans="1:8" x14ac:dyDescent="0.2">
      <c r="A102" s="42" t="s">
        <v>103</v>
      </c>
      <c r="B102" s="42" t="s">
        <v>104</v>
      </c>
      <c r="C102" s="42" t="s">
        <v>105</v>
      </c>
      <c r="D102" s="42" t="s">
        <v>116</v>
      </c>
      <c r="E102" s="42" t="s">
        <v>117</v>
      </c>
      <c r="F102" s="42" t="s">
        <v>118</v>
      </c>
      <c r="G102" s="42" t="s">
        <v>200</v>
      </c>
      <c r="H102" s="42" t="s">
        <v>201</v>
      </c>
    </row>
    <row r="103" spans="1:8" x14ac:dyDescent="0.2">
      <c r="A103" s="43">
        <v>2110</v>
      </c>
      <c r="B103" s="41" t="s">
        <v>202</v>
      </c>
      <c r="C103" s="234">
        <f>+C104+C105+C106+C107+C108+C109+C110+C111+C112+C113+C114+C115+C116</f>
        <v>407345.57999999996</v>
      </c>
      <c r="D103" s="234">
        <v>0</v>
      </c>
      <c r="E103" s="234">
        <v>0</v>
      </c>
      <c r="F103" s="234">
        <v>0</v>
      </c>
      <c r="G103" s="234">
        <v>0</v>
      </c>
    </row>
    <row r="104" spans="1:8" x14ac:dyDescent="0.2">
      <c r="A104" s="43">
        <v>2111</v>
      </c>
      <c r="B104" s="41" t="s">
        <v>203</v>
      </c>
      <c r="C104" s="234">
        <v>0</v>
      </c>
      <c r="D104" s="234">
        <v>0</v>
      </c>
      <c r="E104" s="234">
        <v>0</v>
      </c>
      <c r="F104" s="234">
        <v>0</v>
      </c>
      <c r="G104" s="234">
        <v>0</v>
      </c>
    </row>
    <row r="105" spans="1:8" x14ac:dyDescent="0.2">
      <c r="A105" s="43">
        <v>2112</v>
      </c>
      <c r="B105" s="41" t="s">
        <v>204</v>
      </c>
      <c r="C105" s="234">
        <v>332611.99</v>
      </c>
      <c r="D105" s="234">
        <v>0</v>
      </c>
      <c r="E105" s="234">
        <v>0</v>
      </c>
      <c r="F105" s="234">
        <v>0</v>
      </c>
      <c r="G105" s="234">
        <v>0</v>
      </c>
    </row>
    <row r="106" spans="1:8" x14ac:dyDescent="0.2">
      <c r="A106" s="43">
        <v>2113</v>
      </c>
      <c r="B106" s="41" t="s">
        <v>205</v>
      </c>
      <c r="C106" s="234">
        <v>0</v>
      </c>
      <c r="D106" s="234">
        <v>0</v>
      </c>
      <c r="E106" s="234">
        <v>0</v>
      </c>
      <c r="F106" s="234">
        <v>0</v>
      </c>
      <c r="G106" s="234">
        <v>0</v>
      </c>
    </row>
    <row r="107" spans="1:8" x14ac:dyDescent="0.2">
      <c r="A107" s="43">
        <v>2114</v>
      </c>
      <c r="B107" s="41" t="s">
        <v>206</v>
      </c>
      <c r="C107" s="234">
        <v>0</v>
      </c>
      <c r="D107" s="234">
        <v>0</v>
      </c>
      <c r="E107" s="234">
        <v>0</v>
      </c>
      <c r="F107" s="234">
        <v>0</v>
      </c>
      <c r="G107" s="234">
        <v>0</v>
      </c>
    </row>
    <row r="108" spans="1:8" x14ac:dyDescent="0.2">
      <c r="A108" s="43">
        <v>2115</v>
      </c>
      <c r="B108" s="41" t="s">
        <v>207</v>
      </c>
      <c r="C108" s="234">
        <v>0</v>
      </c>
      <c r="D108" s="234">
        <v>0</v>
      </c>
      <c r="E108" s="234">
        <v>0</v>
      </c>
      <c r="F108" s="234">
        <v>0</v>
      </c>
      <c r="G108" s="234">
        <v>0</v>
      </c>
    </row>
    <row r="109" spans="1:8" x14ac:dyDescent="0.2">
      <c r="A109" s="43">
        <v>2116</v>
      </c>
      <c r="B109" s="41" t="s">
        <v>208</v>
      </c>
      <c r="C109" s="234">
        <v>0</v>
      </c>
      <c r="D109" s="234">
        <v>0</v>
      </c>
      <c r="E109" s="234">
        <v>0</v>
      </c>
      <c r="F109" s="234">
        <v>0</v>
      </c>
      <c r="G109" s="234">
        <v>0</v>
      </c>
    </row>
    <row r="110" spans="1:8" x14ac:dyDescent="0.2">
      <c r="A110" s="43">
        <v>2117</v>
      </c>
      <c r="B110" s="41" t="s">
        <v>209</v>
      </c>
      <c r="C110" s="234">
        <v>74733.59</v>
      </c>
      <c r="D110" s="234">
        <v>0</v>
      </c>
      <c r="E110" s="234">
        <v>0</v>
      </c>
      <c r="F110" s="234">
        <v>0</v>
      </c>
      <c r="G110" s="234">
        <v>0</v>
      </c>
    </row>
    <row r="111" spans="1:8" x14ac:dyDescent="0.2">
      <c r="A111" s="43">
        <v>2118</v>
      </c>
      <c r="B111" s="41" t="s">
        <v>210</v>
      </c>
      <c r="C111" s="234">
        <v>0</v>
      </c>
      <c r="D111" s="234">
        <v>0</v>
      </c>
      <c r="E111" s="234">
        <v>0</v>
      </c>
      <c r="F111" s="234">
        <v>0</v>
      </c>
      <c r="G111" s="234">
        <v>0</v>
      </c>
    </row>
    <row r="112" spans="1:8" x14ac:dyDescent="0.2">
      <c r="A112" s="43">
        <v>2119</v>
      </c>
      <c r="B112" s="41" t="s">
        <v>211</v>
      </c>
      <c r="C112" s="234">
        <v>0</v>
      </c>
      <c r="D112" s="234">
        <v>0</v>
      </c>
      <c r="E112" s="234">
        <v>0</v>
      </c>
      <c r="F112" s="234">
        <v>0</v>
      </c>
      <c r="G112" s="234">
        <v>0</v>
      </c>
    </row>
    <row r="113" spans="1:8" x14ac:dyDescent="0.2">
      <c r="A113" s="43">
        <v>2120</v>
      </c>
      <c r="B113" s="41" t="s">
        <v>212</v>
      </c>
      <c r="C113" s="234">
        <v>0</v>
      </c>
      <c r="D113" s="234">
        <v>0</v>
      </c>
      <c r="E113" s="234">
        <v>0</v>
      </c>
      <c r="F113" s="234">
        <v>0</v>
      </c>
      <c r="G113" s="234">
        <v>0</v>
      </c>
    </row>
    <row r="114" spans="1:8" x14ac:dyDescent="0.2">
      <c r="A114" s="43">
        <v>2121</v>
      </c>
      <c r="B114" s="41" t="s">
        <v>213</v>
      </c>
      <c r="C114" s="234">
        <v>0</v>
      </c>
      <c r="D114" s="234">
        <v>0</v>
      </c>
      <c r="E114" s="234">
        <v>0</v>
      </c>
      <c r="F114" s="234">
        <v>0</v>
      </c>
      <c r="G114" s="234">
        <v>0</v>
      </c>
    </row>
    <row r="115" spans="1:8" x14ac:dyDescent="0.2">
      <c r="A115" s="43">
        <v>2122</v>
      </c>
      <c r="B115" s="41" t="s">
        <v>214</v>
      </c>
      <c r="C115" s="234">
        <v>0</v>
      </c>
      <c r="D115" s="234">
        <v>0</v>
      </c>
      <c r="E115" s="234">
        <v>0</v>
      </c>
      <c r="F115" s="234">
        <v>0</v>
      </c>
      <c r="G115" s="234">
        <v>0</v>
      </c>
    </row>
    <row r="116" spans="1:8" x14ac:dyDescent="0.2">
      <c r="A116" s="43">
        <v>2129</v>
      </c>
      <c r="B116" s="41" t="s">
        <v>215</v>
      </c>
      <c r="C116" s="234">
        <v>0</v>
      </c>
      <c r="D116" s="234">
        <v>0</v>
      </c>
      <c r="E116" s="234">
        <v>0</v>
      </c>
      <c r="F116" s="234">
        <v>0</v>
      </c>
      <c r="G116" s="234">
        <v>0</v>
      </c>
    </row>
    <row r="118" spans="1:8" x14ac:dyDescent="0.2">
      <c r="A118" s="40" t="s">
        <v>216</v>
      </c>
      <c r="B118" s="40"/>
      <c r="C118" s="40"/>
      <c r="D118" s="40"/>
      <c r="E118" s="40"/>
      <c r="F118" s="40"/>
      <c r="G118" s="40"/>
      <c r="H118" s="40"/>
    </row>
    <row r="119" spans="1:8" x14ac:dyDescent="0.2">
      <c r="A119" s="42" t="s">
        <v>103</v>
      </c>
      <c r="B119" s="42" t="s">
        <v>104</v>
      </c>
      <c r="C119" s="42" t="s">
        <v>105</v>
      </c>
      <c r="D119" s="42" t="s">
        <v>217</v>
      </c>
      <c r="E119" s="42" t="s">
        <v>120</v>
      </c>
      <c r="F119" s="42"/>
      <c r="G119" s="42"/>
      <c r="H119" s="42"/>
    </row>
    <row r="120" spans="1:8" x14ac:dyDescent="0.2">
      <c r="A120" s="43">
        <v>2160</v>
      </c>
      <c r="B120" s="41" t="s">
        <v>218</v>
      </c>
      <c r="C120" s="165">
        <v>0</v>
      </c>
    </row>
    <row r="121" spans="1:8" x14ac:dyDescent="0.2">
      <c r="A121" s="43">
        <v>2161</v>
      </c>
      <c r="B121" s="41" t="s">
        <v>219</v>
      </c>
      <c r="C121" s="165">
        <v>0</v>
      </c>
    </row>
    <row r="122" spans="1:8" x14ac:dyDescent="0.2">
      <c r="A122" s="43">
        <v>2162</v>
      </c>
      <c r="B122" s="41" t="s">
        <v>220</v>
      </c>
      <c r="C122" s="165">
        <v>0</v>
      </c>
    </row>
    <row r="123" spans="1:8" x14ac:dyDescent="0.2">
      <c r="A123" s="43">
        <v>2163</v>
      </c>
      <c r="B123" s="41" t="s">
        <v>221</v>
      </c>
      <c r="C123" s="165">
        <v>0</v>
      </c>
    </row>
    <row r="124" spans="1:8" x14ac:dyDescent="0.2">
      <c r="A124" s="43">
        <v>2164</v>
      </c>
      <c r="B124" s="41" t="s">
        <v>222</v>
      </c>
      <c r="C124" s="165">
        <v>0</v>
      </c>
    </row>
    <row r="125" spans="1:8" x14ac:dyDescent="0.2">
      <c r="A125" s="43">
        <v>2165</v>
      </c>
      <c r="B125" s="41" t="s">
        <v>223</v>
      </c>
      <c r="C125" s="165">
        <v>0</v>
      </c>
    </row>
    <row r="126" spans="1:8" x14ac:dyDescent="0.2">
      <c r="A126" s="43">
        <v>2166</v>
      </c>
      <c r="B126" s="41" t="s">
        <v>224</v>
      </c>
      <c r="C126" s="165">
        <v>0</v>
      </c>
    </row>
    <row r="127" spans="1:8" x14ac:dyDescent="0.2">
      <c r="A127" s="43">
        <v>2250</v>
      </c>
      <c r="B127" s="41" t="s">
        <v>225</v>
      </c>
      <c r="C127" s="165">
        <v>0</v>
      </c>
    </row>
    <row r="128" spans="1:8" x14ac:dyDescent="0.2">
      <c r="A128" s="43">
        <v>2251</v>
      </c>
      <c r="B128" s="41" t="s">
        <v>226</v>
      </c>
      <c r="C128" s="165">
        <v>0</v>
      </c>
    </row>
    <row r="129" spans="1:8" x14ac:dyDescent="0.2">
      <c r="A129" s="43">
        <v>2252</v>
      </c>
      <c r="B129" s="41" t="s">
        <v>227</v>
      </c>
      <c r="C129" s="165">
        <v>0</v>
      </c>
    </row>
    <row r="130" spans="1:8" x14ac:dyDescent="0.2">
      <c r="A130" s="43">
        <v>2253</v>
      </c>
      <c r="B130" s="41" t="s">
        <v>228</v>
      </c>
      <c r="C130" s="165">
        <v>0</v>
      </c>
    </row>
    <row r="131" spans="1:8" x14ac:dyDescent="0.2">
      <c r="A131" s="43">
        <v>2254</v>
      </c>
      <c r="B131" s="41" t="s">
        <v>229</v>
      </c>
      <c r="C131" s="165">
        <v>0</v>
      </c>
    </row>
    <row r="132" spans="1:8" x14ac:dyDescent="0.2">
      <c r="A132" s="43">
        <v>2255</v>
      </c>
      <c r="B132" s="41" t="s">
        <v>230</v>
      </c>
      <c r="C132" s="165">
        <v>0</v>
      </c>
    </row>
    <row r="133" spans="1:8" x14ac:dyDescent="0.2">
      <c r="A133" s="43">
        <v>2256</v>
      </c>
      <c r="B133" s="41" t="s">
        <v>231</v>
      </c>
      <c r="C133" s="165">
        <v>0</v>
      </c>
    </row>
    <row r="135" spans="1:8" x14ac:dyDescent="0.2">
      <c r="A135" s="40" t="s">
        <v>232</v>
      </c>
      <c r="B135" s="40"/>
      <c r="C135" s="40"/>
      <c r="D135" s="40"/>
      <c r="E135" s="40"/>
      <c r="F135" s="40"/>
      <c r="G135" s="40"/>
      <c r="H135" s="40"/>
    </row>
    <row r="136" spans="1:8" x14ac:dyDescent="0.2">
      <c r="A136" s="47" t="s">
        <v>103</v>
      </c>
      <c r="B136" s="47" t="s">
        <v>104</v>
      </c>
      <c r="C136" s="47" t="s">
        <v>105</v>
      </c>
      <c r="D136" s="47" t="s">
        <v>217</v>
      </c>
      <c r="E136" s="47" t="s">
        <v>120</v>
      </c>
      <c r="F136" s="47"/>
      <c r="G136" s="47"/>
      <c r="H136" s="47"/>
    </row>
    <row r="137" spans="1:8" x14ac:dyDescent="0.2">
      <c r="A137" s="43">
        <v>2159</v>
      </c>
      <c r="B137" s="41" t="s">
        <v>233</v>
      </c>
      <c r="C137" s="165">
        <v>0</v>
      </c>
    </row>
    <row r="138" spans="1:8" x14ac:dyDescent="0.2">
      <c r="A138" s="43">
        <v>2199</v>
      </c>
      <c r="B138" s="41" t="s">
        <v>234</v>
      </c>
      <c r="C138" s="165">
        <v>0</v>
      </c>
    </row>
    <row r="139" spans="1:8" x14ac:dyDescent="0.2">
      <c r="A139" s="43">
        <v>2240</v>
      </c>
      <c r="B139" s="41" t="s">
        <v>235</v>
      </c>
      <c r="C139" s="165">
        <v>0</v>
      </c>
    </row>
    <row r="140" spans="1:8" x14ac:dyDescent="0.2">
      <c r="A140" s="43">
        <v>2241</v>
      </c>
      <c r="B140" s="41" t="s">
        <v>236</v>
      </c>
      <c r="C140" s="165">
        <v>0</v>
      </c>
    </row>
    <row r="141" spans="1:8" x14ac:dyDescent="0.2">
      <c r="A141" s="43">
        <v>2242</v>
      </c>
      <c r="B141" s="41" t="s">
        <v>237</v>
      </c>
      <c r="C141" s="165">
        <v>0</v>
      </c>
    </row>
    <row r="142" spans="1:8" x14ac:dyDescent="0.2">
      <c r="A142" s="43">
        <v>2249</v>
      </c>
      <c r="B142" s="41" t="s">
        <v>238</v>
      </c>
      <c r="C142" s="165">
        <v>0</v>
      </c>
    </row>
    <row r="144" spans="1:8" x14ac:dyDescent="0.2">
      <c r="B144" s="41"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4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2"/>
  <sheetViews>
    <sheetView showGridLines="0" zoomScaleNormal="100" zoomScaleSheetLayoutView="100" workbookViewId="0">
      <selection sqref="A1:C1"/>
    </sheetView>
  </sheetViews>
  <sheetFormatPr baseColWidth="10" defaultColWidth="9.140625" defaultRowHeight="11.25" x14ac:dyDescent="0.2"/>
  <cols>
    <col min="1" max="1" width="10" style="41" customWidth="1"/>
    <col min="2" max="2" width="72.85546875" style="41" bestFit="1" customWidth="1"/>
    <col min="3" max="3" width="15.7109375" style="41" customWidth="1"/>
    <col min="4" max="5" width="19.7109375" style="41" customWidth="1"/>
    <col min="6" max="16384" width="9.140625" style="41"/>
  </cols>
  <sheetData>
    <row r="1" spans="1:5" s="57" customFormat="1" ht="18.95" customHeight="1" x14ac:dyDescent="0.25">
      <c r="A1" s="354" t="s">
        <v>1503</v>
      </c>
      <c r="B1" s="354"/>
      <c r="C1" s="354"/>
      <c r="D1" s="36" t="s">
        <v>97</v>
      </c>
      <c r="E1" s="199">
        <v>2021</v>
      </c>
    </row>
    <row r="2" spans="1:5" s="38" customFormat="1" ht="18.95" customHeight="1" x14ac:dyDescent="0.25">
      <c r="A2" s="354" t="s">
        <v>437</v>
      </c>
      <c r="B2" s="354"/>
      <c r="C2" s="354"/>
      <c r="D2" s="36" t="s">
        <v>99</v>
      </c>
      <c r="E2" s="199" t="s">
        <v>603</v>
      </c>
    </row>
    <row r="3" spans="1:5" s="38" customFormat="1" ht="18.95" customHeight="1" x14ac:dyDescent="0.25">
      <c r="A3" s="354" t="s">
        <v>1504</v>
      </c>
      <c r="B3" s="354"/>
      <c r="C3" s="354"/>
      <c r="D3" s="36" t="s">
        <v>100</v>
      </c>
      <c r="E3" s="199">
        <v>4</v>
      </c>
    </row>
    <row r="4" spans="1:5" x14ac:dyDescent="0.2">
      <c r="A4" s="39" t="s">
        <v>101</v>
      </c>
      <c r="B4" s="40"/>
      <c r="C4" s="40"/>
      <c r="D4" s="40"/>
      <c r="E4" s="40"/>
    </row>
    <row r="6" spans="1:5" x14ac:dyDescent="0.2">
      <c r="A6" s="53" t="s">
        <v>436</v>
      </c>
      <c r="B6" s="53"/>
      <c r="C6" s="53"/>
      <c r="D6" s="53"/>
      <c r="E6" s="53"/>
    </row>
    <row r="7" spans="1:5" x14ac:dyDescent="0.2">
      <c r="A7" s="52" t="s">
        <v>103</v>
      </c>
      <c r="B7" s="52" t="s">
        <v>104</v>
      </c>
      <c r="C7" s="52" t="s">
        <v>105</v>
      </c>
      <c r="D7" s="52" t="s">
        <v>388</v>
      </c>
      <c r="E7" s="52"/>
    </row>
    <row r="8" spans="1:5" x14ac:dyDescent="0.2">
      <c r="A8" s="55">
        <v>4100</v>
      </c>
      <c r="B8" s="48" t="s">
        <v>435</v>
      </c>
      <c r="C8" s="277">
        <f>+C9+C19+C25+C28+C34+C37+C46</f>
        <v>2176</v>
      </c>
      <c r="D8" s="48"/>
      <c r="E8" s="54"/>
    </row>
    <row r="9" spans="1:5" x14ac:dyDescent="0.2">
      <c r="A9" s="55">
        <v>4110</v>
      </c>
      <c r="B9" s="48" t="s">
        <v>434</v>
      </c>
      <c r="C9" s="277">
        <f>+C10+C11+C12+C13+C14+C15+C16+C17+C18</f>
        <v>0</v>
      </c>
      <c r="D9" s="48"/>
      <c r="E9" s="54"/>
    </row>
    <row r="10" spans="1:5" x14ac:dyDescent="0.2">
      <c r="A10" s="55">
        <v>4111</v>
      </c>
      <c r="B10" s="48" t="s">
        <v>433</v>
      </c>
      <c r="C10" s="277">
        <v>0</v>
      </c>
      <c r="D10" s="48"/>
      <c r="E10" s="54"/>
    </row>
    <row r="11" spans="1:5" x14ac:dyDescent="0.2">
      <c r="A11" s="55">
        <v>4112</v>
      </c>
      <c r="B11" s="48" t="s">
        <v>432</v>
      </c>
      <c r="C11" s="277">
        <v>0</v>
      </c>
      <c r="D11" s="48"/>
      <c r="E11" s="54"/>
    </row>
    <row r="12" spans="1:5" x14ac:dyDescent="0.2">
      <c r="A12" s="55">
        <v>4113</v>
      </c>
      <c r="B12" s="48" t="s">
        <v>431</v>
      </c>
      <c r="C12" s="277">
        <v>0</v>
      </c>
      <c r="D12" s="48"/>
      <c r="E12" s="54"/>
    </row>
    <row r="13" spans="1:5" x14ac:dyDescent="0.2">
      <c r="A13" s="55">
        <v>4114</v>
      </c>
      <c r="B13" s="48" t="s">
        <v>430</v>
      </c>
      <c r="C13" s="277">
        <v>0</v>
      </c>
      <c r="D13" s="48"/>
      <c r="E13" s="54"/>
    </row>
    <row r="14" spans="1:5" x14ac:dyDescent="0.2">
      <c r="A14" s="55">
        <v>4115</v>
      </c>
      <c r="B14" s="48" t="s">
        <v>429</v>
      </c>
      <c r="C14" s="277">
        <v>0</v>
      </c>
      <c r="D14" s="48"/>
      <c r="E14" s="54"/>
    </row>
    <row r="15" spans="1:5" x14ac:dyDescent="0.2">
      <c r="A15" s="55">
        <v>4116</v>
      </c>
      <c r="B15" s="48" t="s">
        <v>428</v>
      </c>
      <c r="C15" s="277">
        <v>0</v>
      </c>
      <c r="D15" s="48"/>
      <c r="E15" s="54"/>
    </row>
    <row r="16" spans="1:5" x14ac:dyDescent="0.2">
      <c r="A16" s="55">
        <v>4117</v>
      </c>
      <c r="B16" s="48" t="s">
        <v>427</v>
      </c>
      <c r="C16" s="277">
        <v>0</v>
      </c>
      <c r="D16" s="48"/>
      <c r="E16" s="54"/>
    </row>
    <row r="17" spans="1:5" ht="22.5" x14ac:dyDescent="0.2">
      <c r="A17" s="55">
        <v>4118</v>
      </c>
      <c r="B17" s="56" t="s">
        <v>426</v>
      </c>
      <c r="C17" s="277">
        <v>0</v>
      </c>
      <c r="D17" s="48"/>
      <c r="E17" s="54"/>
    </row>
    <row r="18" spans="1:5" x14ac:dyDescent="0.2">
      <c r="A18" s="55">
        <v>4119</v>
      </c>
      <c r="B18" s="48" t="s">
        <v>425</v>
      </c>
      <c r="C18" s="277">
        <v>0</v>
      </c>
      <c r="D18" s="48"/>
      <c r="E18" s="54"/>
    </row>
    <row r="19" spans="1:5" x14ac:dyDescent="0.2">
      <c r="A19" s="55">
        <v>4120</v>
      </c>
      <c r="B19" s="48" t="s">
        <v>424</v>
      </c>
      <c r="C19" s="277">
        <f>+C20+C21+C22+C23+C24</f>
        <v>0</v>
      </c>
      <c r="D19" s="48"/>
      <c r="E19" s="54"/>
    </row>
    <row r="20" spans="1:5" x14ac:dyDescent="0.2">
      <c r="A20" s="55">
        <v>4121</v>
      </c>
      <c r="B20" s="48" t="s">
        <v>423</v>
      </c>
      <c r="C20" s="277">
        <v>0</v>
      </c>
      <c r="D20" s="48"/>
      <c r="E20" s="54"/>
    </row>
    <row r="21" spans="1:5" x14ac:dyDescent="0.2">
      <c r="A21" s="55">
        <v>4122</v>
      </c>
      <c r="B21" s="48" t="s">
        <v>422</v>
      </c>
      <c r="C21" s="277">
        <v>0</v>
      </c>
      <c r="D21" s="48"/>
      <c r="E21" s="54"/>
    </row>
    <row r="22" spans="1:5" x14ac:dyDescent="0.2">
      <c r="A22" s="55">
        <v>4123</v>
      </c>
      <c r="B22" s="48" t="s">
        <v>421</v>
      </c>
      <c r="C22" s="277">
        <v>0</v>
      </c>
      <c r="D22" s="48"/>
      <c r="E22" s="54"/>
    </row>
    <row r="23" spans="1:5" x14ac:dyDescent="0.2">
      <c r="A23" s="55">
        <v>4124</v>
      </c>
      <c r="B23" s="48" t="s">
        <v>420</v>
      </c>
      <c r="C23" s="277">
        <v>0</v>
      </c>
      <c r="D23" s="48"/>
      <c r="E23" s="54"/>
    </row>
    <row r="24" spans="1:5" x14ac:dyDescent="0.2">
      <c r="A24" s="55">
        <v>4129</v>
      </c>
      <c r="B24" s="48" t="s">
        <v>419</v>
      </c>
      <c r="C24" s="277">
        <v>0</v>
      </c>
      <c r="D24" s="48"/>
      <c r="E24" s="54"/>
    </row>
    <row r="25" spans="1:5" x14ac:dyDescent="0.2">
      <c r="A25" s="55">
        <v>4130</v>
      </c>
      <c r="B25" s="48" t="s">
        <v>418</v>
      </c>
      <c r="C25" s="277">
        <f>+C26+C27</f>
        <v>0</v>
      </c>
      <c r="D25" s="48"/>
      <c r="E25" s="54"/>
    </row>
    <row r="26" spans="1:5" x14ac:dyDescent="0.2">
      <c r="A26" s="55">
        <v>4131</v>
      </c>
      <c r="B26" s="48" t="s">
        <v>417</v>
      </c>
      <c r="C26" s="277">
        <v>0</v>
      </c>
      <c r="D26" s="48"/>
      <c r="E26" s="54"/>
    </row>
    <row r="27" spans="1:5" ht="22.5" x14ac:dyDescent="0.2">
      <c r="A27" s="55">
        <v>4132</v>
      </c>
      <c r="B27" s="56" t="s">
        <v>416</v>
      </c>
      <c r="C27" s="277">
        <v>0</v>
      </c>
      <c r="D27" s="48"/>
      <c r="E27" s="54"/>
    </row>
    <row r="28" spans="1:5" x14ac:dyDescent="0.2">
      <c r="A28" s="55">
        <v>4140</v>
      </c>
      <c r="B28" s="48" t="s">
        <v>415</v>
      </c>
      <c r="C28" s="277">
        <f>+C29+C30+C31+C32+C33</f>
        <v>0</v>
      </c>
      <c r="D28" s="48"/>
      <c r="E28" s="54"/>
    </row>
    <row r="29" spans="1:5" x14ac:dyDescent="0.2">
      <c r="A29" s="55">
        <v>4141</v>
      </c>
      <c r="B29" s="48" t="s">
        <v>414</v>
      </c>
      <c r="C29" s="277">
        <v>0</v>
      </c>
      <c r="D29" s="48"/>
      <c r="E29" s="54"/>
    </row>
    <row r="30" spans="1:5" x14ac:dyDescent="0.2">
      <c r="A30" s="55">
        <v>4143</v>
      </c>
      <c r="B30" s="48" t="s">
        <v>413</v>
      </c>
      <c r="C30" s="277">
        <v>0</v>
      </c>
      <c r="D30" s="48"/>
      <c r="E30" s="54"/>
    </row>
    <row r="31" spans="1:5" x14ac:dyDescent="0.2">
      <c r="A31" s="55">
        <v>4144</v>
      </c>
      <c r="B31" s="48" t="s">
        <v>412</v>
      </c>
      <c r="C31" s="277">
        <v>0</v>
      </c>
      <c r="D31" s="48"/>
      <c r="E31" s="54"/>
    </row>
    <row r="32" spans="1:5" ht="22.5" x14ac:dyDescent="0.2">
      <c r="A32" s="55">
        <v>4145</v>
      </c>
      <c r="B32" s="56" t="s">
        <v>411</v>
      </c>
      <c r="C32" s="277">
        <v>0</v>
      </c>
      <c r="D32" s="48"/>
      <c r="E32" s="54"/>
    </row>
    <row r="33" spans="1:5" x14ac:dyDescent="0.2">
      <c r="A33" s="55">
        <v>4149</v>
      </c>
      <c r="B33" s="48" t="s">
        <v>410</v>
      </c>
      <c r="C33" s="277">
        <v>0</v>
      </c>
      <c r="D33" s="48"/>
      <c r="E33" s="54"/>
    </row>
    <row r="34" spans="1:5" x14ac:dyDescent="0.2">
      <c r="A34" s="55">
        <v>4150</v>
      </c>
      <c r="B34" s="48" t="s">
        <v>409</v>
      </c>
      <c r="C34" s="277">
        <f>+C35+C36</f>
        <v>0</v>
      </c>
      <c r="D34" s="48"/>
      <c r="E34" s="54"/>
    </row>
    <row r="35" spans="1:5" x14ac:dyDescent="0.2">
      <c r="A35" s="55">
        <v>4151</v>
      </c>
      <c r="B35" s="48" t="s">
        <v>409</v>
      </c>
      <c r="C35" s="277">
        <v>0</v>
      </c>
      <c r="D35" s="48"/>
      <c r="E35" s="54"/>
    </row>
    <row r="36" spans="1:5" ht="22.5" x14ac:dyDescent="0.2">
      <c r="A36" s="55">
        <v>4154</v>
      </c>
      <c r="B36" s="56" t="s">
        <v>408</v>
      </c>
      <c r="C36" s="277">
        <v>0</v>
      </c>
      <c r="D36" s="48"/>
      <c r="E36" s="54"/>
    </row>
    <row r="37" spans="1:5" x14ac:dyDescent="0.2">
      <c r="A37" s="55">
        <v>4160</v>
      </c>
      <c r="B37" s="48" t="s">
        <v>407</v>
      </c>
      <c r="C37" s="277">
        <f>+C38+C39+C40+C41+C42+C43+C44+C45</f>
        <v>2176</v>
      </c>
      <c r="D37" s="48"/>
      <c r="E37" s="54"/>
    </row>
    <row r="38" spans="1:5" x14ac:dyDescent="0.2">
      <c r="A38" s="55">
        <v>4161</v>
      </c>
      <c r="B38" s="48" t="s">
        <v>406</v>
      </c>
      <c r="C38" s="277">
        <v>0</v>
      </c>
      <c r="D38" s="48"/>
      <c r="E38" s="54"/>
    </row>
    <row r="39" spans="1:5" x14ac:dyDescent="0.2">
      <c r="A39" s="55">
        <v>4162</v>
      </c>
      <c r="B39" s="48" t="s">
        <v>405</v>
      </c>
      <c r="C39" s="277">
        <v>0</v>
      </c>
      <c r="D39" s="48"/>
      <c r="E39" s="54"/>
    </row>
    <row r="40" spans="1:5" x14ac:dyDescent="0.2">
      <c r="A40" s="55">
        <v>4163</v>
      </c>
      <c r="B40" s="48" t="s">
        <v>404</v>
      </c>
      <c r="C40" s="277">
        <v>0</v>
      </c>
      <c r="D40" s="48"/>
      <c r="E40" s="54"/>
    </row>
    <row r="41" spans="1:5" x14ac:dyDescent="0.2">
      <c r="A41" s="55">
        <v>4164</v>
      </c>
      <c r="B41" s="48" t="s">
        <v>403</v>
      </c>
      <c r="C41" s="277">
        <v>0</v>
      </c>
      <c r="D41" s="48"/>
      <c r="E41" s="54"/>
    </row>
    <row r="42" spans="1:5" x14ac:dyDescent="0.2">
      <c r="A42" s="55">
        <v>4165</v>
      </c>
      <c r="B42" s="48" t="s">
        <v>402</v>
      </c>
      <c r="C42" s="277">
        <v>0</v>
      </c>
      <c r="D42" s="48"/>
      <c r="E42" s="54"/>
    </row>
    <row r="43" spans="1:5" ht="22.5" x14ac:dyDescent="0.2">
      <c r="A43" s="55">
        <v>4166</v>
      </c>
      <c r="B43" s="56" t="s">
        <v>401</v>
      </c>
      <c r="C43" s="277">
        <v>0</v>
      </c>
      <c r="D43" s="48"/>
      <c r="E43" s="54"/>
    </row>
    <row r="44" spans="1:5" x14ac:dyDescent="0.2">
      <c r="A44" s="55">
        <v>4168</v>
      </c>
      <c r="B44" s="48" t="s">
        <v>400</v>
      </c>
      <c r="C44" s="277">
        <v>0</v>
      </c>
      <c r="D44" s="48"/>
      <c r="E44" s="54"/>
    </row>
    <row r="45" spans="1:5" x14ac:dyDescent="0.2">
      <c r="A45" s="55">
        <v>4169</v>
      </c>
      <c r="B45" s="48" t="s">
        <v>399</v>
      </c>
      <c r="C45" s="277">
        <v>2176</v>
      </c>
      <c r="D45" s="48"/>
      <c r="E45" s="54"/>
    </row>
    <row r="46" spans="1:5" x14ac:dyDescent="0.2">
      <c r="A46" s="55">
        <v>4170</v>
      </c>
      <c r="B46" s="48" t="s">
        <v>398</v>
      </c>
      <c r="C46" s="277">
        <f>+C47+C48+C49+C50+C51+C52+C53+C54</f>
        <v>0</v>
      </c>
      <c r="D46" s="48"/>
      <c r="E46" s="54"/>
    </row>
    <row r="47" spans="1:5" x14ac:dyDescent="0.2">
      <c r="A47" s="55">
        <v>4171</v>
      </c>
      <c r="B47" s="48" t="s">
        <v>397</v>
      </c>
      <c r="C47" s="277">
        <v>0</v>
      </c>
      <c r="D47" s="48"/>
      <c r="E47" s="54"/>
    </row>
    <row r="48" spans="1:5" x14ac:dyDescent="0.2">
      <c r="A48" s="55">
        <v>4172</v>
      </c>
      <c r="B48" s="48" t="s">
        <v>396</v>
      </c>
      <c r="C48" s="277">
        <v>0</v>
      </c>
      <c r="D48" s="48"/>
      <c r="E48" s="54"/>
    </row>
    <row r="49" spans="1:5" ht="22.5" x14ac:dyDescent="0.2">
      <c r="A49" s="55">
        <v>4173</v>
      </c>
      <c r="B49" s="56" t="s">
        <v>395</v>
      </c>
      <c r="C49" s="277">
        <v>0</v>
      </c>
      <c r="D49" s="48"/>
      <c r="E49" s="54"/>
    </row>
    <row r="50" spans="1:5" ht="22.5" x14ac:dyDescent="0.2">
      <c r="A50" s="55">
        <v>4174</v>
      </c>
      <c r="B50" s="56" t="s">
        <v>394</v>
      </c>
      <c r="C50" s="277">
        <v>0</v>
      </c>
      <c r="D50" s="48"/>
      <c r="E50" s="54"/>
    </row>
    <row r="51" spans="1:5" ht="22.5" x14ac:dyDescent="0.2">
      <c r="A51" s="55">
        <v>4175</v>
      </c>
      <c r="B51" s="56" t="s">
        <v>393</v>
      </c>
      <c r="C51" s="277">
        <v>0</v>
      </c>
      <c r="D51" s="48"/>
      <c r="E51" s="54"/>
    </row>
    <row r="52" spans="1:5" ht="22.5" x14ac:dyDescent="0.2">
      <c r="A52" s="55">
        <v>4176</v>
      </c>
      <c r="B52" s="56" t="s">
        <v>392</v>
      </c>
      <c r="C52" s="277">
        <v>0</v>
      </c>
      <c r="D52" s="48"/>
      <c r="E52" s="54"/>
    </row>
    <row r="53" spans="1:5" ht="22.5" x14ac:dyDescent="0.2">
      <c r="A53" s="55">
        <v>4177</v>
      </c>
      <c r="B53" s="56" t="s">
        <v>391</v>
      </c>
      <c r="C53" s="277">
        <v>0</v>
      </c>
      <c r="D53" s="48"/>
      <c r="E53" s="54"/>
    </row>
    <row r="54" spans="1:5" ht="22.5" x14ac:dyDescent="0.2">
      <c r="A54" s="55">
        <v>4178</v>
      </c>
      <c r="B54" s="56" t="s">
        <v>390</v>
      </c>
      <c r="C54" s="277">
        <v>0</v>
      </c>
      <c r="D54" s="48"/>
      <c r="E54" s="54"/>
    </row>
    <row r="55" spans="1:5" x14ac:dyDescent="0.2">
      <c r="A55" s="55"/>
      <c r="B55" s="56"/>
      <c r="C55" s="277"/>
      <c r="D55" s="48"/>
      <c r="E55" s="54"/>
    </row>
    <row r="56" spans="1:5" x14ac:dyDescent="0.2">
      <c r="A56" s="53" t="s">
        <v>389</v>
      </c>
      <c r="B56" s="53"/>
      <c r="C56" s="273"/>
      <c r="D56" s="53"/>
      <c r="E56" s="53"/>
    </row>
    <row r="57" spans="1:5" x14ac:dyDescent="0.2">
      <c r="A57" s="52" t="s">
        <v>103</v>
      </c>
      <c r="B57" s="52" t="s">
        <v>104</v>
      </c>
      <c r="C57" s="274" t="s">
        <v>105</v>
      </c>
      <c r="D57" s="52" t="s">
        <v>388</v>
      </c>
      <c r="E57" s="52"/>
    </row>
    <row r="58" spans="1:5" ht="33.75" x14ac:dyDescent="0.2">
      <c r="A58" s="55">
        <v>4200</v>
      </c>
      <c r="B58" s="56" t="s">
        <v>387</v>
      </c>
      <c r="C58" s="277">
        <f>+C59+C65</f>
        <v>3642767.3599999999</v>
      </c>
      <c r="D58" s="48"/>
      <c r="E58" s="54"/>
    </row>
    <row r="59" spans="1:5" ht="22.5" x14ac:dyDescent="0.2">
      <c r="A59" s="55">
        <v>4210</v>
      </c>
      <c r="B59" s="56" t="s">
        <v>386</v>
      </c>
      <c r="C59" s="277">
        <v>0</v>
      </c>
      <c r="D59" s="48"/>
      <c r="E59" s="54"/>
    </row>
    <row r="60" spans="1:5" x14ac:dyDescent="0.2">
      <c r="A60" s="55">
        <v>4211</v>
      </c>
      <c r="B60" s="48" t="s">
        <v>296</v>
      </c>
      <c r="C60" s="277">
        <v>0</v>
      </c>
      <c r="D60" s="48"/>
      <c r="E60" s="54"/>
    </row>
    <row r="61" spans="1:5" x14ac:dyDescent="0.2">
      <c r="A61" s="55">
        <v>4212</v>
      </c>
      <c r="B61" s="48" t="s">
        <v>293</v>
      </c>
      <c r="C61" s="277">
        <v>0</v>
      </c>
      <c r="D61" s="48"/>
      <c r="E61" s="54"/>
    </row>
    <row r="62" spans="1:5" x14ac:dyDescent="0.2">
      <c r="A62" s="55">
        <v>4213</v>
      </c>
      <c r="B62" s="48" t="s">
        <v>290</v>
      </c>
      <c r="C62" s="277">
        <v>0</v>
      </c>
      <c r="D62" s="48"/>
      <c r="E62" s="54"/>
    </row>
    <row r="63" spans="1:5" x14ac:dyDescent="0.2">
      <c r="A63" s="55">
        <v>4214</v>
      </c>
      <c r="B63" s="48" t="s">
        <v>385</v>
      </c>
      <c r="C63" s="277">
        <v>0</v>
      </c>
      <c r="D63" s="48"/>
      <c r="E63" s="54"/>
    </row>
    <row r="64" spans="1:5" x14ac:dyDescent="0.2">
      <c r="A64" s="55">
        <v>4215</v>
      </c>
      <c r="B64" s="48" t="s">
        <v>384</v>
      </c>
      <c r="C64" s="277">
        <v>0</v>
      </c>
      <c r="D64" s="48"/>
      <c r="E64" s="54"/>
    </row>
    <row r="65" spans="1:5" x14ac:dyDescent="0.2">
      <c r="A65" s="55">
        <v>4220</v>
      </c>
      <c r="B65" s="48" t="s">
        <v>383</v>
      </c>
      <c r="C65" s="277">
        <f>+C66+C67+C68+C69</f>
        <v>3642767.3599999999</v>
      </c>
      <c r="D65" s="48"/>
      <c r="E65" s="54"/>
    </row>
    <row r="66" spans="1:5" x14ac:dyDescent="0.2">
      <c r="A66" s="55">
        <v>4221</v>
      </c>
      <c r="B66" s="48" t="s">
        <v>382</v>
      </c>
      <c r="C66" s="277">
        <v>0</v>
      </c>
      <c r="D66" s="48"/>
      <c r="E66" s="54"/>
    </row>
    <row r="67" spans="1:5" x14ac:dyDescent="0.2">
      <c r="A67" s="55">
        <v>4223</v>
      </c>
      <c r="B67" s="48" t="s">
        <v>323</v>
      </c>
      <c r="C67" s="277">
        <v>3642767.3599999999</v>
      </c>
      <c r="D67" s="48"/>
      <c r="E67" s="54"/>
    </row>
    <row r="68" spans="1:5" x14ac:dyDescent="0.2">
      <c r="A68" s="55">
        <v>4225</v>
      </c>
      <c r="B68" s="48" t="s">
        <v>315</v>
      </c>
      <c r="C68" s="277">
        <v>0</v>
      </c>
      <c r="D68" s="48"/>
      <c r="E68" s="54"/>
    </row>
    <row r="69" spans="1:5" x14ac:dyDescent="0.2">
      <c r="A69" s="55">
        <v>4227</v>
      </c>
      <c r="B69" s="48" t="s">
        <v>381</v>
      </c>
      <c r="C69" s="277">
        <v>0</v>
      </c>
      <c r="D69" s="48"/>
      <c r="E69" s="54"/>
    </row>
    <row r="70" spans="1:5" x14ac:dyDescent="0.2">
      <c r="A70" s="54"/>
      <c r="B70" s="54"/>
      <c r="C70" s="234"/>
      <c r="D70" s="54"/>
      <c r="E70" s="54"/>
    </row>
    <row r="71" spans="1:5" x14ac:dyDescent="0.2">
      <c r="A71" s="53" t="s">
        <v>380</v>
      </c>
      <c r="B71" s="53"/>
      <c r="C71" s="273"/>
      <c r="D71" s="53"/>
      <c r="E71" s="53"/>
    </row>
    <row r="72" spans="1:5" x14ac:dyDescent="0.2">
      <c r="A72" s="52" t="s">
        <v>103</v>
      </c>
      <c r="B72" s="52" t="s">
        <v>104</v>
      </c>
      <c r="C72" s="274" t="s">
        <v>105</v>
      </c>
      <c r="D72" s="52" t="s">
        <v>217</v>
      </c>
      <c r="E72" s="52" t="s">
        <v>120</v>
      </c>
    </row>
    <row r="73" spans="1:5" x14ac:dyDescent="0.2">
      <c r="A73" s="51">
        <v>4300</v>
      </c>
      <c r="B73" s="48" t="s">
        <v>379</v>
      </c>
      <c r="C73" s="277">
        <f>+C74+C77+C83+C85+C87</f>
        <v>42842.26</v>
      </c>
      <c r="D73" s="48"/>
      <c r="E73" s="48"/>
    </row>
    <row r="74" spans="1:5" x14ac:dyDescent="0.2">
      <c r="A74" s="51">
        <v>4310</v>
      </c>
      <c r="B74" s="48" t="s">
        <v>378</v>
      </c>
      <c r="C74" s="277">
        <f>+C75+C76</f>
        <v>42842.26</v>
      </c>
      <c r="D74" s="48"/>
      <c r="E74" s="48"/>
    </row>
    <row r="75" spans="1:5" x14ac:dyDescent="0.2">
      <c r="A75" s="51">
        <v>4311</v>
      </c>
      <c r="B75" s="48" t="s">
        <v>377</v>
      </c>
      <c r="C75" s="277">
        <v>42842.26</v>
      </c>
      <c r="D75" s="48"/>
      <c r="E75" s="48"/>
    </row>
    <row r="76" spans="1:5" x14ac:dyDescent="0.2">
      <c r="A76" s="51">
        <v>4319</v>
      </c>
      <c r="B76" s="48" t="s">
        <v>376</v>
      </c>
      <c r="C76" s="277">
        <v>0</v>
      </c>
      <c r="D76" s="48"/>
      <c r="E76" s="48"/>
    </row>
    <row r="77" spans="1:5" x14ac:dyDescent="0.2">
      <c r="A77" s="51">
        <v>4320</v>
      </c>
      <c r="B77" s="48" t="s">
        <v>375</v>
      </c>
      <c r="C77" s="277">
        <f>+C78+C79+C80+C81+C82</f>
        <v>0</v>
      </c>
      <c r="D77" s="48"/>
      <c r="E77" s="48"/>
    </row>
    <row r="78" spans="1:5" x14ac:dyDescent="0.2">
      <c r="A78" s="51">
        <v>4321</v>
      </c>
      <c r="B78" s="48" t="s">
        <v>374</v>
      </c>
      <c r="C78" s="277">
        <v>0</v>
      </c>
      <c r="D78" s="48"/>
      <c r="E78" s="48"/>
    </row>
    <row r="79" spans="1:5" x14ac:dyDescent="0.2">
      <c r="A79" s="51">
        <v>4322</v>
      </c>
      <c r="B79" s="48" t="s">
        <v>373</v>
      </c>
      <c r="C79" s="277">
        <v>0</v>
      </c>
      <c r="D79" s="48"/>
      <c r="E79" s="48"/>
    </row>
    <row r="80" spans="1:5" x14ac:dyDescent="0.2">
      <c r="A80" s="51">
        <v>4323</v>
      </c>
      <c r="B80" s="48" t="s">
        <v>372</v>
      </c>
      <c r="C80" s="277">
        <v>0</v>
      </c>
      <c r="D80" s="48"/>
      <c r="E80" s="48"/>
    </row>
    <row r="81" spans="1:5" x14ac:dyDescent="0.2">
      <c r="A81" s="51">
        <v>4324</v>
      </c>
      <c r="B81" s="48" t="s">
        <v>371</v>
      </c>
      <c r="C81" s="277">
        <v>0</v>
      </c>
      <c r="D81" s="48"/>
      <c r="E81" s="48"/>
    </row>
    <row r="82" spans="1:5" x14ac:dyDescent="0.2">
      <c r="A82" s="51">
        <v>4325</v>
      </c>
      <c r="B82" s="48" t="s">
        <v>370</v>
      </c>
      <c r="C82" s="277">
        <v>0</v>
      </c>
      <c r="D82" s="48"/>
      <c r="E82" s="48"/>
    </row>
    <row r="83" spans="1:5" x14ac:dyDescent="0.2">
      <c r="A83" s="51">
        <v>4330</v>
      </c>
      <c r="B83" s="48" t="s">
        <v>369</v>
      </c>
      <c r="C83" s="277">
        <f>+C84</f>
        <v>0</v>
      </c>
      <c r="D83" s="48"/>
      <c r="E83" s="48"/>
    </row>
    <row r="84" spans="1:5" x14ac:dyDescent="0.2">
      <c r="A84" s="51">
        <v>4331</v>
      </c>
      <c r="B84" s="48" t="s">
        <v>369</v>
      </c>
      <c r="C84" s="277">
        <v>0</v>
      </c>
      <c r="D84" s="48"/>
      <c r="E84" s="48"/>
    </row>
    <row r="85" spans="1:5" x14ac:dyDescent="0.2">
      <c r="A85" s="51">
        <v>4340</v>
      </c>
      <c r="B85" s="48" t="s">
        <v>368</v>
      </c>
      <c r="C85" s="277">
        <f>+C86</f>
        <v>0</v>
      </c>
      <c r="D85" s="48"/>
      <c r="E85" s="48"/>
    </row>
    <row r="86" spans="1:5" x14ac:dyDescent="0.2">
      <c r="A86" s="51">
        <v>4341</v>
      </c>
      <c r="B86" s="48" t="s">
        <v>368</v>
      </c>
      <c r="C86" s="277">
        <v>0</v>
      </c>
      <c r="D86" s="48"/>
      <c r="E86" s="48"/>
    </row>
    <row r="87" spans="1:5" x14ac:dyDescent="0.2">
      <c r="A87" s="51">
        <v>4390</v>
      </c>
      <c r="B87" s="48" t="s">
        <v>362</v>
      </c>
      <c r="C87" s="277">
        <f>+C88+C89+C90+C91+C92+C93+C94</f>
        <v>0</v>
      </c>
      <c r="D87" s="48"/>
      <c r="E87" s="48"/>
    </row>
    <row r="88" spans="1:5" x14ac:dyDescent="0.2">
      <c r="A88" s="51">
        <v>4392</v>
      </c>
      <c r="B88" s="48" t="s">
        <v>367</v>
      </c>
      <c r="C88" s="277">
        <v>0</v>
      </c>
      <c r="D88" s="48"/>
      <c r="E88" s="48"/>
    </row>
    <row r="89" spans="1:5" x14ac:dyDescent="0.2">
      <c r="A89" s="51">
        <v>4393</v>
      </c>
      <c r="B89" s="48" t="s">
        <v>366</v>
      </c>
      <c r="C89" s="277">
        <v>0</v>
      </c>
      <c r="D89" s="48"/>
      <c r="E89" s="48"/>
    </row>
    <row r="90" spans="1:5" x14ac:dyDescent="0.2">
      <c r="A90" s="51">
        <v>4394</v>
      </c>
      <c r="B90" s="48" t="s">
        <v>365</v>
      </c>
      <c r="C90" s="277">
        <v>0</v>
      </c>
      <c r="D90" s="48"/>
      <c r="E90" s="48"/>
    </row>
    <row r="91" spans="1:5" x14ac:dyDescent="0.2">
      <c r="A91" s="51">
        <v>4395</v>
      </c>
      <c r="B91" s="48" t="s">
        <v>246</v>
      </c>
      <c r="C91" s="277">
        <v>0</v>
      </c>
      <c r="D91" s="48"/>
      <c r="E91" s="48"/>
    </row>
    <row r="92" spans="1:5" x14ac:dyDescent="0.2">
      <c r="A92" s="51">
        <v>4396</v>
      </c>
      <c r="B92" s="48" t="s">
        <v>364</v>
      </c>
      <c r="C92" s="277">
        <v>0</v>
      </c>
      <c r="D92" s="48"/>
      <c r="E92" s="48"/>
    </row>
    <row r="93" spans="1:5" x14ac:dyDescent="0.2">
      <c r="A93" s="51">
        <v>4397</v>
      </c>
      <c r="B93" s="48" t="s">
        <v>363</v>
      </c>
      <c r="C93" s="277">
        <v>0</v>
      </c>
      <c r="D93" s="48"/>
      <c r="E93" s="48"/>
    </row>
    <row r="94" spans="1:5" x14ac:dyDescent="0.2">
      <c r="A94" s="51">
        <v>4399</v>
      </c>
      <c r="B94" s="48" t="s">
        <v>362</v>
      </c>
      <c r="C94" s="277">
        <v>0</v>
      </c>
      <c r="D94" s="48"/>
      <c r="E94" s="48"/>
    </row>
    <row r="95" spans="1:5" x14ac:dyDescent="0.2">
      <c r="A95" s="54"/>
      <c r="B95" s="54"/>
      <c r="C95" s="234"/>
      <c r="D95" s="54"/>
      <c r="E95" s="54"/>
    </row>
    <row r="96" spans="1:5" x14ac:dyDescent="0.2">
      <c r="A96" s="53" t="s">
        <v>361</v>
      </c>
      <c r="B96" s="53"/>
      <c r="C96" s="273"/>
      <c r="D96" s="53"/>
      <c r="E96" s="53"/>
    </row>
    <row r="97" spans="1:5" x14ac:dyDescent="0.2">
      <c r="A97" s="52" t="s">
        <v>103</v>
      </c>
      <c r="B97" s="52" t="s">
        <v>104</v>
      </c>
      <c r="C97" s="274" t="s">
        <v>105</v>
      </c>
      <c r="D97" s="52" t="s">
        <v>360</v>
      </c>
      <c r="E97" s="52" t="s">
        <v>120</v>
      </c>
    </row>
    <row r="98" spans="1:5" x14ac:dyDescent="0.2">
      <c r="A98" s="51">
        <v>5000</v>
      </c>
      <c r="B98" s="48" t="s">
        <v>359</v>
      </c>
      <c r="C98" s="277">
        <f>+C99+C185</f>
        <v>3598431.24</v>
      </c>
      <c r="D98" s="49">
        <f>C98/$C$98</f>
        <v>1</v>
      </c>
      <c r="E98" s="48"/>
    </row>
    <row r="99" spans="1:5" x14ac:dyDescent="0.2">
      <c r="A99" s="51">
        <v>5100</v>
      </c>
      <c r="B99" s="48" t="s">
        <v>358</v>
      </c>
      <c r="C99" s="277">
        <f>+C100+C107+C117</f>
        <v>3355932.2800000003</v>
      </c>
      <c r="D99" s="49">
        <f>C99/$C$98</f>
        <v>0.93260981137991683</v>
      </c>
      <c r="E99" s="48"/>
    </row>
    <row r="100" spans="1:5" x14ac:dyDescent="0.2">
      <c r="A100" s="51">
        <v>5110</v>
      </c>
      <c r="B100" s="48" t="s">
        <v>357</v>
      </c>
      <c r="C100" s="277">
        <f>+C101+C102+C103+C104+C105+C106</f>
        <v>2117526.6</v>
      </c>
      <c r="D100" s="49">
        <f>C100/$C$99</f>
        <v>0.63098013408065545</v>
      </c>
      <c r="E100" s="48"/>
    </row>
    <row r="101" spans="1:5" x14ac:dyDescent="0.2">
      <c r="A101" s="51">
        <v>5111</v>
      </c>
      <c r="B101" s="48" t="s">
        <v>356</v>
      </c>
      <c r="C101" s="277">
        <v>1396590.32</v>
      </c>
      <c r="D101" s="49">
        <f>C101/$C$100</f>
        <v>0.65953850119285395</v>
      </c>
      <c r="E101" s="48"/>
    </row>
    <row r="102" spans="1:5" x14ac:dyDescent="0.2">
      <c r="A102" s="51">
        <v>5112</v>
      </c>
      <c r="B102" s="48" t="s">
        <v>355</v>
      </c>
      <c r="C102" s="277">
        <v>0</v>
      </c>
      <c r="D102" s="49">
        <v>0</v>
      </c>
      <c r="E102" s="48"/>
    </row>
    <row r="103" spans="1:5" x14ac:dyDescent="0.2">
      <c r="A103" s="51">
        <v>5113</v>
      </c>
      <c r="B103" s="48" t="s">
        <v>354</v>
      </c>
      <c r="C103" s="277">
        <v>190574.61</v>
      </c>
      <c r="D103" s="49">
        <f t="shared" ref="D103:D105" si="0">C103/$C$100</f>
        <v>8.9998685258546443E-2</v>
      </c>
      <c r="E103" s="48"/>
    </row>
    <row r="104" spans="1:5" x14ac:dyDescent="0.2">
      <c r="A104" s="51">
        <v>5114</v>
      </c>
      <c r="B104" s="48" t="s">
        <v>353</v>
      </c>
      <c r="C104" s="277">
        <v>364797.2</v>
      </c>
      <c r="D104" s="49">
        <f t="shared" si="0"/>
        <v>0.17227514402888727</v>
      </c>
      <c r="E104" s="48"/>
    </row>
    <row r="105" spans="1:5" x14ac:dyDescent="0.2">
      <c r="A105" s="51">
        <v>5115</v>
      </c>
      <c r="B105" s="48" t="s">
        <v>352</v>
      </c>
      <c r="C105" s="277">
        <v>165564.47</v>
      </c>
      <c r="D105" s="49">
        <f t="shared" si="0"/>
        <v>7.8187669519712288E-2</v>
      </c>
      <c r="E105" s="48"/>
    </row>
    <row r="106" spans="1:5" x14ac:dyDescent="0.2">
      <c r="A106" s="51">
        <v>5116</v>
      </c>
      <c r="B106" s="48" t="s">
        <v>351</v>
      </c>
      <c r="C106" s="277">
        <v>0</v>
      </c>
      <c r="D106" s="49">
        <v>0</v>
      </c>
      <c r="E106" s="48"/>
    </row>
    <row r="107" spans="1:5" x14ac:dyDescent="0.2">
      <c r="A107" s="51">
        <v>5120</v>
      </c>
      <c r="B107" s="48" t="s">
        <v>350</v>
      </c>
      <c r="C107" s="277">
        <f>+C108+C109+C110+C111+C112+C113+C114+C115+C116</f>
        <v>68681.429999999993</v>
      </c>
      <c r="D107" s="49">
        <f t="shared" ref="D107:D117" si="1">C107/$C$99</f>
        <v>2.0465678169167344E-2</v>
      </c>
      <c r="E107" s="48"/>
    </row>
    <row r="108" spans="1:5" x14ac:dyDescent="0.2">
      <c r="A108" s="51">
        <v>5121</v>
      </c>
      <c r="B108" s="48" t="s">
        <v>349</v>
      </c>
      <c r="C108" s="277">
        <v>57733</v>
      </c>
      <c r="D108" s="49">
        <f>C108/$C$107</f>
        <v>0.84059111756991678</v>
      </c>
      <c r="E108" s="48"/>
    </row>
    <row r="109" spans="1:5" x14ac:dyDescent="0.2">
      <c r="A109" s="51">
        <v>5122</v>
      </c>
      <c r="B109" s="48" t="s">
        <v>348</v>
      </c>
      <c r="C109" s="277">
        <v>74</v>
      </c>
      <c r="D109" s="49">
        <f t="shared" ref="D109" si="2">C109/$C$107</f>
        <v>1.0774382536880786E-3</v>
      </c>
      <c r="E109" s="48"/>
    </row>
    <row r="110" spans="1:5" x14ac:dyDescent="0.2">
      <c r="A110" s="51">
        <v>5123</v>
      </c>
      <c r="B110" s="48" t="s">
        <v>347</v>
      </c>
      <c r="C110" s="277">
        <v>0</v>
      </c>
      <c r="D110" s="49">
        <v>0</v>
      </c>
      <c r="E110" s="48"/>
    </row>
    <row r="111" spans="1:5" x14ac:dyDescent="0.2">
      <c r="A111" s="51">
        <v>5124</v>
      </c>
      <c r="B111" s="48" t="s">
        <v>346</v>
      </c>
      <c r="C111" s="277">
        <v>10874.43</v>
      </c>
      <c r="D111" s="49">
        <f>C111/$C$107</f>
        <v>0.1583314441763953</v>
      </c>
      <c r="E111" s="48"/>
    </row>
    <row r="112" spans="1:5" x14ac:dyDescent="0.2">
      <c r="A112" s="51">
        <v>5125</v>
      </c>
      <c r="B112" s="48" t="s">
        <v>345</v>
      </c>
      <c r="C112" s="277">
        <v>0</v>
      </c>
      <c r="D112" s="49">
        <v>0</v>
      </c>
      <c r="E112" s="48"/>
    </row>
    <row r="113" spans="1:5" x14ac:dyDescent="0.2">
      <c r="A113" s="51">
        <v>5126</v>
      </c>
      <c r="B113" s="48" t="s">
        <v>344</v>
      </c>
      <c r="C113" s="277">
        <v>0</v>
      </c>
      <c r="D113" s="49">
        <v>0</v>
      </c>
      <c r="E113" s="48"/>
    </row>
    <row r="114" spans="1:5" x14ac:dyDescent="0.2">
      <c r="A114" s="51">
        <v>5127</v>
      </c>
      <c r="B114" s="48" t="s">
        <v>343</v>
      </c>
      <c r="C114" s="277">
        <v>0</v>
      </c>
      <c r="D114" s="49">
        <v>0</v>
      </c>
      <c r="E114" s="48"/>
    </row>
    <row r="115" spans="1:5" x14ac:dyDescent="0.2">
      <c r="A115" s="51">
        <v>5128</v>
      </c>
      <c r="B115" s="48" t="s">
        <v>342</v>
      </c>
      <c r="C115" s="277">
        <v>0</v>
      </c>
      <c r="D115" s="49">
        <v>0</v>
      </c>
      <c r="E115" s="48"/>
    </row>
    <row r="116" spans="1:5" x14ac:dyDescent="0.2">
      <c r="A116" s="51">
        <v>5129</v>
      </c>
      <c r="B116" s="48" t="s">
        <v>341</v>
      </c>
      <c r="C116" s="277">
        <v>0</v>
      </c>
      <c r="D116" s="49">
        <v>0</v>
      </c>
      <c r="E116" s="48"/>
    </row>
    <row r="117" spans="1:5" x14ac:dyDescent="0.2">
      <c r="A117" s="51">
        <v>5130</v>
      </c>
      <c r="B117" s="48" t="s">
        <v>340</v>
      </c>
      <c r="C117" s="277">
        <f>+C118+C119+C120+C121+C122+C123+C124+C125+C126</f>
        <v>1169724.2500000002</v>
      </c>
      <c r="D117" s="49">
        <f t="shared" si="1"/>
        <v>0.34855418775017716</v>
      </c>
      <c r="E117" s="48"/>
    </row>
    <row r="118" spans="1:5" x14ac:dyDescent="0.2">
      <c r="A118" s="51">
        <v>5131</v>
      </c>
      <c r="B118" s="48" t="s">
        <v>339</v>
      </c>
      <c r="C118" s="277">
        <v>146277.5</v>
      </c>
      <c r="D118" s="49">
        <f>C118/$C$117</f>
        <v>0.12505297722946238</v>
      </c>
      <c r="E118" s="48"/>
    </row>
    <row r="119" spans="1:5" x14ac:dyDescent="0.2">
      <c r="A119" s="51">
        <v>5132</v>
      </c>
      <c r="B119" s="48" t="s">
        <v>338</v>
      </c>
      <c r="C119" s="277">
        <v>0</v>
      </c>
      <c r="D119" s="49">
        <v>0</v>
      </c>
      <c r="E119" s="48"/>
    </row>
    <row r="120" spans="1:5" x14ac:dyDescent="0.2">
      <c r="A120" s="51">
        <v>5133</v>
      </c>
      <c r="B120" s="48" t="s">
        <v>337</v>
      </c>
      <c r="C120" s="277">
        <v>306907.65000000002</v>
      </c>
      <c r="D120" s="49">
        <f t="shared" ref="D120:D124" si="3">C120/$C$117</f>
        <v>0.26237606854777951</v>
      </c>
      <c r="E120" s="48"/>
    </row>
    <row r="121" spans="1:5" x14ac:dyDescent="0.2">
      <c r="A121" s="51">
        <v>5134</v>
      </c>
      <c r="B121" s="48" t="s">
        <v>336</v>
      </c>
      <c r="C121" s="277">
        <v>91862.87</v>
      </c>
      <c r="D121" s="49">
        <f t="shared" si="3"/>
        <v>7.8533782641507149E-2</v>
      </c>
      <c r="E121" s="48"/>
    </row>
    <row r="122" spans="1:5" x14ac:dyDescent="0.2">
      <c r="A122" s="51">
        <v>5135</v>
      </c>
      <c r="B122" s="48" t="s">
        <v>335</v>
      </c>
      <c r="C122" s="277">
        <v>579429.16</v>
      </c>
      <c r="D122" s="49">
        <f t="shared" si="3"/>
        <v>0.49535534550130078</v>
      </c>
      <c r="E122" s="48"/>
    </row>
    <row r="123" spans="1:5" x14ac:dyDescent="0.2">
      <c r="A123" s="51">
        <v>5136</v>
      </c>
      <c r="B123" s="48" t="s">
        <v>334</v>
      </c>
      <c r="C123" s="277">
        <v>1385</v>
      </c>
      <c r="D123" s="49">
        <f t="shared" si="3"/>
        <v>1.1840397427000421E-3</v>
      </c>
      <c r="E123" s="48"/>
    </row>
    <row r="124" spans="1:5" x14ac:dyDescent="0.2">
      <c r="A124" s="51">
        <v>5137</v>
      </c>
      <c r="B124" s="48" t="s">
        <v>333</v>
      </c>
      <c r="C124" s="277">
        <v>1752</v>
      </c>
      <c r="D124" s="49">
        <f t="shared" si="3"/>
        <v>1.4977889019570207E-3</v>
      </c>
      <c r="E124" s="48"/>
    </row>
    <row r="125" spans="1:5" x14ac:dyDescent="0.2">
      <c r="A125" s="51">
        <v>5138</v>
      </c>
      <c r="B125" s="48" t="s">
        <v>332</v>
      </c>
      <c r="C125" s="277">
        <v>0</v>
      </c>
      <c r="D125" s="49">
        <v>0</v>
      </c>
      <c r="E125" s="48"/>
    </row>
    <row r="126" spans="1:5" x14ac:dyDescent="0.2">
      <c r="A126" s="51">
        <v>5139</v>
      </c>
      <c r="B126" s="48" t="s">
        <v>331</v>
      </c>
      <c r="C126" s="277">
        <v>42110.07</v>
      </c>
      <c r="D126" s="49">
        <f>C126/$C$117</f>
        <v>3.5999997435292967E-2</v>
      </c>
      <c r="E126" s="48"/>
    </row>
    <row r="127" spans="1:5" x14ac:dyDescent="0.2">
      <c r="A127" s="51">
        <v>5200</v>
      </c>
      <c r="B127" s="48" t="s">
        <v>330</v>
      </c>
      <c r="C127" s="277">
        <f>+C128+C129+C130</f>
        <v>0</v>
      </c>
      <c r="D127" s="49">
        <v>0</v>
      </c>
      <c r="E127" s="48"/>
    </row>
    <row r="128" spans="1:5" x14ac:dyDescent="0.2">
      <c r="A128" s="51">
        <v>5210</v>
      </c>
      <c r="B128" s="48" t="s">
        <v>329</v>
      </c>
      <c r="C128" s="277">
        <v>0</v>
      </c>
      <c r="D128" s="49">
        <v>0</v>
      </c>
      <c r="E128" s="48"/>
    </row>
    <row r="129" spans="1:5" x14ac:dyDescent="0.2">
      <c r="A129" s="51">
        <v>5211</v>
      </c>
      <c r="B129" s="48" t="s">
        <v>328</v>
      </c>
      <c r="C129" s="277">
        <v>0</v>
      </c>
      <c r="D129" s="49">
        <v>0</v>
      </c>
      <c r="E129" s="48"/>
    </row>
    <row r="130" spans="1:5" x14ac:dyDescent="0.2">
      <c r="A130" s="51">
        <v>5212</v>
      </c>
      <c r="B130" s="48" t="s">
        <v>327</v>
      </c>
      <c r="C130" s="277">
        <v>0</v>
      </c>
      <c r="D130" s="49">
        <v>0</v>
      </c>
      <c r="E130" s="48"/>
    </row>
    <row r="131" spans="1:5" x14ac:dyDescent="0.2">
      <c r="A131" s="51">
        <v>5220</v>
      </c>
      <c r="B131" s="48" t="s">
        <v>326</v>
      </c>
      <c r="C131" s="277">
        <f>+C132+C133</f>
        <v>0</v>
      </c>
      <c r="D131" s="49">
        <v>0</v>
      </c>
      <c r="E131" s="48"/>
    </row>
    <row r="132" spans="1:5" x14ac:dyDescent="0.2">
      <c r="A132" s="51">
        <v>5221</v>
      </c>
      <c r="B132" s="48" t="s">
        <v>325</v>
      </c>
      <c r="C132" s="277">
        <v>0</v>
      </c>
      <c r="D132" s="49">
        <v>0</v>
      </c>
      <c r="E132" s="48"/>
    </row>
    <row r="133" spans="1:5" x14ac:dyDescent="0.2">
      <c r="A133" s="51">
        <v>5222</v>
      </c>
      <c r="B133" s="48" t="s">
        <v>324</v>
      </c>
      <c r="C133" s="277">
        <v>0</v>
      </c>
      <c r="D133" s="49">
        <v>0</v>
      </c>
      <c r="E133" s="48"/>
    </row>
    <row r="134" spans="1:5" x14ac:dyDescent="0.2">
      <c r="A134" s="51">
        <v>5230</v>
      </c>
      <c r="B134" s="48" t="s">
        <v>323</v>
      </c>
      <c r="C134" s="277">
        <f>+C135+C136</f>
        <v>0</v>
      </c>
      <c r="D134" s="49">
        <v>0</v>
      </c>
      <c r="E134" s="48"/>
    </row>
    <row r="135" spans="1:5" x14ac:dyDescent="0.2">
      <c r="A135" s="51">
        <v>5231</v>
      </c>
      <c r="B135" s="48" t="s">
        <v>322</v>
      </c>
      <c r="C135" s="277">
        <v>0</v>
      </c>
      <c r="D135" s="49">
        <v>0</v>
      </c>
      <c r="E135" s="48"/>
    </row>
    <row r="136" spans="1:5" x14ac:dyDescent="0.2">
      <c r="A136" s="51">
        <v>5232</v>
      </c>
      <c r="B136" s="48" t="s">
        <v>321</v>
      </c>
      <c r="C136" s="277">
        <v>0</v>
      </c>
      <c r="D136" s="49">
        <v>0</v>
      </c>
      <c r="E136" s="48"/>
    </row>
    <row r="137" spans="1:5" x14ac:dyDescent="0.2">
      <c r="A137" s="51">
        <v>5240</v>
      </c>
      <c r="B137" s="48" t="s">
        <v>320</v>
      </c>
      <c r="C137" s="277">
        <f>+C138+C139+C140+C141</f>
        <v>0</v>
      </c>
      <c r="D137" s="49">
        <v>0</v>
      </c>
      <c r="E137" s="48"/>
    </row>
    <row r="138" spans="1:5" x14ac:dyDescent="0.2">
      <c r="A138" s="51">
        <v>5241</v>
      </c>
      <c r="B138" s="48" t="s">
        <v>319</v>
      </c>
      <c r="C138" s="277">
        <v>0</v>
      </c>
      <c r="D138" s="49">
        <v>0</v>
      </c>
      <c r="E138" s="48"/>
    </row>
    <row r="139" spans="1:5" x14ac:dyDescent="0.2">
      <c r="A139" s="51">
        <v>5242</v>
      </c>
      <c r="B139" s="48" t="s">
        <v>318</v>
      </c>
      <c r="C139" s="277">
        <v>0</v>
      </c>
      <c r="D139" s="49">
        <v>0</v>
      </c>
      <c r="E139" s="48"/>
    </row>
    <row r="140" spans="1:5" x14ac:dyDescent="0.2">
      <c r="A140" s="51">
        <v>5243</v>
      </c>
      <c r="B140" s="48" t="s">
        <v>317</v>
      </c>
      <c r="C140" s="277">
        <v>0</v>
      </c>
      <c r="D140" s="49">
        <v>0</v>
      </c>
      <c r="E140" s="48"/>
    </row>
    <row r="141" spans="1:5" x14ac:dyDescent="0.2">
      <c r="A141" s="51">
        <v>5244</v>
      </c>
      <c r="B141" s="48" t="s">
        <v>316</v>
      </c>
      <c r="C141" s="277">
        <v>0</v>
      </c>
      <c r="D141" s="49">
        <v>0</v>
      </c>
      <c r="E141" s="48"/>
    </row>
    <row r="142" spans="1:5" x14ac:dyDescent="0.2">
      <c r="A142" s="51">
        <v>5250</v>
      </c>
      <c r="B142" s="48" t="s">
        <v>315</v>
      </c>
      <c r="C142" s="277">
        <f>+C143+C144+C145</f>
        <v>0</v>
      </c>
      <c r="D142" s="49">
        <v>0</v>
      </c>
      <c r="E142" s="48"/>
    </row>
    <row r="143" spans="1:5" x14ac:dyDescent="0.2">
      <c r="A143" s="51">
        <v>5251</v>
      </c>
      <c r="B143" s="48" t="s">
        <v>314</v>
      </c>
      <c r="C143" s="277">
        <v>0</v>
      </c>
      <c r="D143" s="49">
        <v>0</v>
      </c>
      <c r="E143" s="48"/>
    </row>
    <row r="144" spans="1:5" x14ac:dyDescent="0.2">
      <c r="A144" s="51">
        <v>5252</v>
      </c>
      <c r="B144" s="48" t="s">
        <v>313</v>
      </c>
      <c r="C144" s="277">
        <v>0</v>
      </c>
      <c r="D144" s="49">
        <v>0</v>
      </c>
      <c r="E144" s="48"/>
    </row>
    <row r="145" spans="1:5" x14ac:dyDescent="0.2">
      <c r="A145" s="51">
        <v>5259</v>
      </c>
      <c r="B145" s="48" t="s">
        <v>312</v>
      </c>
      <c r="C145" s="277">
        <v>0</v>
      </c>
      <c r="D145" s="49">
        <v>0</v>
      </c>
      <c r="E145" s="48"/>
    </row>
    <row r="146" spans="1:5" x14ac:dyDescent="0.2">
      <c r="A146" s="51">
        <v>5260</v>
      </c>
      <c r="B146" s="48" t="s">
        <v>311</v>
      </c>
      <c r="C146" s="277">
        <f>+C147+C148</f>
        <v>0</v>
      </c>
      <c r="D146" s="49">
        <v>0</v>
      </c>
      <c r="E146" s="48"/>
    </row>
    <row r="147" spans="1:5" x14ac:dyDescent="0.2">
      <c r="A147" s="51">
        <v>5261</v>
      </c>
      <c r="B147" s="48" t="s">
        <v>310</v>
      </c>
      <c r="C147" s="277">
        <v>0</v>
      </c>
      <c r="D147" s="49">
        <v>0</v>
      </c>
      <c r="E147" s="48"/>
    </row>
    <row r="148" spans="1:5" x14ac:dyDescent="0.2">
      <c r="A148" s="51">
        <v>5262</v>
      </c>
      <c r="B148" s="48" t="s">
        <v>309</v>
      </c>
      <c r="C148" s="277">
        <v>0</v>
      </c>
      <c r="D148" s="49">
        <v>0</v>
      </c>
      <c r="E148" s="48"/>
    </row>
    <row r="149" spans="1:5" x14ac:dyDescent="0.2">
      <c r="A149" s="51">
        <v>5270</v>
      </c>
      <c r="B149" s="48" t="s">
        <v>308</v>
      </c>
      <c r="C149" s="277">
        <f>+C150</f>
        <v>0</v>
      </c>
      <c r="D149" s="49">
        <v>0</v>
      </c>
      <c r="E149" s="48"/>
    </row>
    <row r="150" spans="1:5" x14ac:dyDescent="0.2">
      <c r="A150" s="51">
        <v>5271</v>
      </c>
      <c r="B150" s="48" t="s">
        <v>307</v>
      </c>
      <c r="C150" s="277">
        <v>0</v>
      </c>
      <c r="D150" s="49">
        <v>0</v>
      </c>
      <c r="E150" s="48"/>
    </row>
    <row r="151" spans="1:5" x14ac:dyDescent="0.2">
      <c r="A151" s="51">
        <v>5280</v>
      </c>
      <c r="B151" s="48" t="s">
        <v>306</v>
      </c>
      <c r="C151" s="277">
        <f>+C152+C153+C154+C155+C156</f>
        <v>0</v>
      </c>
      <c r="D151" s="49">
        <v>0</v>
      </c>
      <c r="E151" s="48"/>
    </row>
    <row r="152" spans="1:5" x14ac:dyDescent="0.2">
      <c r="A152" s="51">
        <v>5281</v>
      </c>
      <c r="B152" s="48" t="s">
        <v>305</v>
      </c>
      <c r="C152" s="277">
        <v>0</v>
      </c>
      <c r="D152" s="49">
        <v>0</v>
      </c>
      <c r="E152" s="48"/>
    </row>
    <row r="153" spans="1:5" x14ac:dyDescent="0.2">
      <c r="A153" s="51">
        <v>5282</v>
      </c>
      <c r="B153" s="48" t="s">
        <v>304</v>
      </c>
      <c r="C153" s="277">
        <v>0</v>
      </c>
      <c r="D153" s="49">
        <v>0</v>
      </c>
      <c r="E153" s="48"/>
    </row>
    <row r="154" spans="1:5" x14ac:dyDescent="0.2">
      <c r="A154" s="51">
        <v>5283</v>
      </c>
      <c r="B154" s="48" t="s">
        <v>303</v>
      </c>
      <c r="C154" s="277">
        <v>0</v>
      </c>
      <c r="D154" s="49">
        <v>0</v>
      </c>
      <c r="E154" s="48"/>
    </row>
    <row r="155" spans="1:5" x14ac:dyDescent="0.2">
      <c r="A155" s="51">
        <v>5284</v>
      </c>
      <c r="B155" s="48" t="s">
        <v>302</v>
      </c>
      <c r="C155" s="277">
        <v>0</v>
      </c>
      <c r="D155" s="49">
        <v>0</v>
      </c>
      <c r="E155" s="48"/>
    </row>
    <row r="156" spans="1:5" x14ac:dyDescent="0.2">
      <c r="A156" s="51">
        <v>5285</v>
      </c>
      <c r="B156" s="48" t="s">
        <v>301</v>
      </c>
      <c r="C156" s="277">
        <v>0</v>
      </c>
      <c r="D156" s="49">
        <v>0</v>
      </c>
      <c r="E156" s="48"/>
    </row>
    <row r="157" spans="1:5" x14ac:dyDescent="0.2">
      <c r="A157" s="51">
        <v>5290</v>
      </c>
      <c r="B157" s="48" t="s">
        <v>300</v>
      </c>
      <c r="C157" s="277">
        <f>+C158+C159</f>
        <v>0</v>
      </c>
      <c r="D157" s="49">
        <v>0</v>
      </c>
      <c r="E157" s="48"/>
    </row>
    <row r="158" spans="1:5" x14ac:dyDescent="0.2">
      <c r="A158" s="51">
        <v>5291</v>
      </c>
      <c r="B158" s="48" t="s">
        <v>299</v>
      </c>
      <c r="C158" s="277">
        <v>0</v>
      </c>
      <c r="D158" s="49">
        <v>0</v>
      </c>
      <c r="E158" s="48"/>
    </row>
    <row r="159" spans="1:5" x14ac:dyDescent="0.2">
      <c r="A159" s="51">
        <v>5292</v>
      </c>
      <c r="B159" s="48" t="s">
        <v>298</v>
      </c>
      <c r="C159" s="277">
        <v>0</v>
      </c>
      <c r="D159" s="49">
        <v>0</v>
      </c>
      <c r="E159" s="48"/>
    </row>
    <row r="160" spans="1:5" x14ac:dyDescent="0.2">
      <c r="A160" s="51">
        <v>5300</v>
      </c>
      <c r="B160" s="48" t="s">
        <v>297</v>
      </c>
      <c r="C160" s="277">
        <f>+C161+C162+C163</f>
        <v>0</v>
      </c>
      <c r="D160" s="49">
        <v>0</v>
      </c>
      <c r="E160" s="48"/>
    </row>
    <row r="161" spans="1:5" x14ac:dyDescent="0.2">
      <c r="A161" s="51">
        <v>5310</v>
      </c>
      <c r="B161" s="48" t="s">
        <v>296</v>
      </c>
      <c r="C161" s="277">
        <v>0</v>
      </c>
      <c r="D161" s="49">
        <v>0</v>
      </c>
      <c r="E161" s="48"/>
    </row>
    <row r="162" spans="1:5" x14ac:dyDescent="0.2">
      <c r="A162" s="51">
        <v>5311</v>
      </c>
      <c r="B162" s="48" t="s">
        <v>295</v>
      </c>
      <c r="C162" s="277">
        <v>0</v>
      </c>
      <c r="D162" s="49">
        <v>0</v>
      </c>
      <c r="E162" s="48"/>
    </row>
    <row r="163" spans="1:5" x14ac:dyDescent="0.2">
      <c r="A163" s="51">
        <v>5312</v>
      </c>
      <c r="B163" s="48" t="s">
        <v>294</v>
      </c>
      <c r="C163" s="277">
        <v>0</v>
      </c>
      <c r="D163" s="49">
        <v>0</v>
      </c>
      <c r="E163" s="48"/>
    </row>
    <row r="164" spans="1:5" x14ac:dyDescent="0.2">
      <c r="A164" s="51">
        <v>5320</v>
      </c>
      <c r="B164" s="48" t="s">
        <v>293</v>
      </c>
      <c r="C164" s="277">
        <v>0</v>
      </c>
      <c r="D164" s="49">
        <v>0</v>
      </c>
      <c r="E164" s="48"/>
    </row>
    <row r="165" spans="1:5" x14ac:dyDescent="0.2">
      <c r="A165" s="51">
        <v>5321</v>
      </c>
      <c r="B165" s="48" t="s">
        <v>292</v>
      </c>
      <c r="C165" s="277">
        <v>0</v>
      </c>
      <c r="D165" s="49">
        <v>0</v>
      </c>
      <c r="E165" s="48"/>
    </row>
    <row r="166" spans="1:5" x14ac:dyDescent="0.2">
      <c r="A166" s="51">
        <v>5322</v>
      </c>
      <c r="B166" s="48" t="s">
        <v>291</v>
      </c>
      <c r="C166" s="277">
        <v>0</v>
      </c>
      <c r="D166" s="49">
        <v>0</v>
      </c>
      <c r="E166" s="48"/>
    </row>
    <row r="167" spans="1:5" x14ac:dyDescent="0.2">
      <c r="A167" s="51">
        <v>5330</v>
      </c>
      <c r="B167" s="48" t="s">
        <v>290</v>
      </c>
      <c r="C167" s="277">
        <f>+C168+C169</f>
        <v>0</v>
      </c>
      <c r="D167" s="49">
        <v>0</v>
      </c>
      <c r="E167" s="48"/>
    </row>
    <row r="168" spans="1:5" x14ac:dyDescent="0.2">
      <c r="A168" s="51">
        <v>5331</v>
      </c>
      <c r="B168" s="48" t="s">
        <v>289</v>
      </c>
      <c r="C168" s="277">
        <v>0</v>
      </c>
      <c r="D168" s="49">
        <v>0</v>
      </c>
      <c r="E168" s="48"/>
    </row>
    <row r="169" spans="1:5" x14ac:dyDescent="0.2">
      <c r="A169" s="51">
        <v>5332</v>
      </c>
      <c r="B169" s="48" t="s">
        <v>288</v>
      </c>
      <c r="C169" s="277">
        <v>0</v>
      </c>
      <c r="D169" s="49">
        <v>0</v>
      </c>
      <c r="E169" s="48"/>
    </row>
    <row r="170" spans="1:5" x14ac:dyDescent="0.2">
      <c r="A170" s="51">
        <v>5400</v>
      </c>
      <c r="B170" s="48" t="s">
        <v>287</v>
      </c>
      <c r="C170" s="277">
        <f>+C171+C172+C173</f>
        <v>0</v>
      </c>
      <c r="D170" s="49">
        <v>0</v>
      </c>
      <c r="E170" s="48"/>
    </row>
    <row r="171" spans="1:5" x14ac:dyDescent="0.2">
      <c r="A171" s="51">
        <v>5410</v>
      </c>
      <c r="B171" s="48" t="s">
        <v>286</v>
      </c>
      <c r="C171" s="277">
        <v>0</v>
      </c>
      <c r="D171" s="49">
        <v>0</v>
      </c>
      <c r="E171" s="48"/>
    </row>
    <row r="172" spans="1:5" x14ac:dyDescent="0.2">
      <c r="A172" s="51">
        <v>5411</v>
      </c>
      <c r="B172" s="48" t="s">
        <v>285</v>
      </c>
      <c r="C172" s="277">
        <v>0</v>
      </c>
      <c r="D172" s="49">
        <v>0</v>
      </c>
      <c r="E172" s="48"/>
    </row>
    <row r="173" spans="1:5" x14ac:dyDescent="0.2">
      <c r="A173" s="51">
        <v>5412</v>
      </c>
      <c r="B173" s="48" t="s">
        <v>284</v>
      </c>
      <c r="C173" s="277">
        <v>0</v>
      </c>
      <c r="D173" s="49">
        <v>0</v>
      </c>
      <c r="E173" s="48"/>
    </row>
    <row r="174" spans="1:5" x14ac:dyDescent="0.2">
      <c r="A174" s="51">
        <v>5420</v>
      </c>
      <c r="B174" s="48" t="s">
        <v>283</v>
      </c>
      <c r="C174" s="277">
        <f>+C175+C176</f>
        <v>0</v>
      </c>
      <c r="D174" s="49">
        <v>0</v>
      </c>
      <c r="E174" s="48"/>
    </row>
    <row r="175" spans="1:5" x14ac:dyDescent="0.2">
      <c r="A175" s="51">
        <v>5421</v>
      </c>
      <c r="B175" s="48" t="s">
        <v>282</v>
      </c>
      <c r="C175" s="277">
        <v>0</v>
      </c>
      <c r="D175" s="49">
        <v>0</v>
      </c>
      <c r="E175" s="48"/>
    </row>
    <row r="176" spans="1:5" x14ac:dyDescent="0.2">
      <c r="A176" s="51">
        <v>5422</v>
      </c>
      <c r="B176" s="48" t="s">
        <v>281</v>
      </c>
      <c r="C176" s="277">
        <v>0</v>
      </c>
      <c r="D176" s="49">
        <v>0</v>
      </c>
      <c r="E176" s="48"/>
    </row>
    <row r="177" spans="1:5" x14ac:dyDescent="0.2">
      <c r="A177" s="51">
        <v>5430</v>
      </c>
      <c r="B177" s="48" t="s">
        <v>280</v>
      </c>
      <c r="C177" s="277">
        <f>+C178+C179</f>
        <v>0</v>
      </c>
      <c r="D177" s="49">
        <v>0</v>
      </c>
      <c r="E177" s="48"/>
    </row>
    <row r="178" spans="1:5" x14ac:dyDescent="0.2">
      <c r="A178" s="51">
        <v>5431</v>
      </c>
      <c r="B178" s="48" t="s">
        <v>279</v>
      </c>
      <c r="C178" s="277">
        <v>0</v>
      </c>
      <c r="D178" s="49">
        <v>0</v>
      </c>
      <c r="E178" s="48"/>
    </row>
    <row r="179" spans="1:5" x14ac:dyDescent="0.2">
      <c r="A179" s="51">
        <v>5432</v>
      </c>
      <c r="B179" s="48" t="s">
        <v>278</v>
      </c>
      <c r="C179" s="277">
        <v>0</v>
      </c>
      <c r="D179" s="49">
        <v>0</v>
      </c>
      <c r="E179" s="48"/>
    </row>
    <row r="180" spans="1:5" x14ac:dyDescent="0.2">
      <c r="A180" s="51">
        <v>5440</v>
      </c>
      <c r="B180" s="48" t="s">
        <v>277</v>
      </c>
      <c r="C180" s="277">
        <f>+C181</f>
        <v>0</v>
      </c>
      <c r="D180" s="49">
        <v>0</v>
      </c>
      <c r="E180" s="48"/>
    </row>
    <row r="181" spans="1:5" x14ac:dyDescent="0.2">
      <c r="A181" s="51">
        <v>5441</v>
      </c>
      <c r="B181" s="48" t="s">
        <v>277</v>
      </c>
      <c r="C181" s="277">
        <v>0</v>
      </c>
      <c r="D181" s="49">
        <v>0</v>
      </c>
      <c r="E181" s="48"/>
    </row>
    <row r="182" spans="1:5" x14ac:dyDescent="0.2">
      <c r="A182" s="51">
        <v>5450</v>
      </c>
      <c r="B182" s="48" t="s">
        <v>276</v>
      </c>
      <c r="C182" s="277">
        <f>+C183+C184</f>
        <v>0</v>
      </c>
      <c r="D182" s="49">
        <v>0</v>
      </c>
      <c r="E182" s="48"/>
    </row>
    <row r="183" spans="1:5" x14ac:dyDescent="0.2">
      <c r="A183" s="51">
        <v>5451</v>
      </c>
      <c r="B183" s="48" t="s">
        <v>275</v>
      </c>
      <c r="C183" s="277">
        <v>0</v>
      </c>
      <c r="D183" s="49">
        <v>0</v>
      </c>
      <c r="E183" s="48"/>
    </row>
    <row r="184" spans="1:5" x14ac:dyDescent="0.2">
      <c r="A184" s="51">
        <v>5452</v>
      </c>
      <c r="B184" s="48" t="s">
        <v>274</v>
      </c>
      <c r="C184" s="277">
        <v>0</v>
      </c>
      <c r="D184" s="49">
        <v>0</v>
      </c>
      <c r="E184" s="48"/>
    </row>
    <row r="185" spans="1:5" x14ac:dyDescent="0.2">
      <c r="A185" s="51">
        <v>5500</v>
      </c>
      <c r="B185" s="48" t="s">
        <v>273</v>
      </c>
      <c r="C185" s="277">
        <f>+C186+C195+C198+C204+C206+C208</f>
        <v>242498.96</v>
      </c>
      <c r="D185" s="49">
        <f>C185/$C$98</f>
        <v>6.7390188620083225E-2</v>
      </c>
      <c r="E185" s="48"/>
    </row>
    <row r="186" spans="1:5" x14ac:dyDescent="0.2">
      <c r="A186" s="51">
        <v>5510</v>
      </c>
      <c r="B186" s="48" t="s">
        <v>272</v>
      </c>
      <c r="C186" s="277">
        <f>+C187+C188+C189+C190+C191+C192+C193+C194</f>
        <v>242498.96</v>
      </c>
      <c r="D186" s="49">
        <f>C186/$C$185</f>
        <v>1</v>
      </c>
      <c r="E186" s="48"/>
    </row>
    <row r="187" spans="1:5" x14ac:dyDescent="0.2">
      <c r="A187" s="51">
        <v>5511</v>
      </c>
      <c r="B187" s="48" t="s">
        <v>271</v>
      </c>
      <c r="C187" s="277">
        <v>0</v>
      </c>
      <c r="D187" s="49">
        <v>0</v>
      </c>
      <c r="E187" s="48"/>
    </row>
    <row r="188" spans="1:5" x14ac:dyDescent="0.2">
      <c r="A188" s="51">
        <v>5512</v>
      </c>
      <c r="B188" s="48" t="s">
        <v>270</v>
      </c>
      <c r="C188" s="277">
        <v>0</v>
      </c>
      <c r="D188" s="49">
        <v>0</v>
      </c>
      <c r="E188" s="48"/>
    </row>
    <row r="189" spans="1:5" x14ac:dyDescent="0.2">
      <c r="A189" s="51">
        <v>5513</v>
      </c>
      <c r="B189" s="48" t="s">
        <v>269</v>
      </c>
      <c r="C189" s="277">
        <v>0</v>
      </c>
      <c r="D189" s="49">
        <v>0</v>
      </c>
      <c r="E189" s="48"/>
    </row>
    <row r="190" spans="1:5" x14ac:dyDescent="0.2">
      <c r="A190" s="51">
        <v>5514</v>
      </c>
      <c r="B190" s="48" t="s">
        <v>268</v>
      </c>
      <c r="C190" s="277">
        <v>0</v>
      </c>
      <c r="D190" s="49">
        <v>0</v>
      </c>
      <c r="E190" s="48"/>
    </row>
    <row r="191" spans="1:5" x14ac:dyDescent="0.2">
      <c r="A191" s="51">
        <v>5515</v>
      </c>
      <c r="B191" s="48" t="s">
        <v>267</v>
      </c>
      <c r="C191" s="277">
        <v>83083.5</v>
      </c>
      <c r="D191" s="49">
        <f>C191/$C$186</f>
        <v>0.34261384048822313</v>
      </c>
      <c r="E191" s="48"/>
    </row>
    <row r="192" spans="1:5" x14ac:dyDescent="0.2">
      <c r="A192" s="51">
        <v>5516</v>
      </c>
      <c r="B192" s="48" t="s">
        <v>266</v>
      </c>
      <c r="C192" s="277">
        <v>0</v>
      </c>
      <c r="D192" s="49">
        <v>0</v>
      </c>
      <c r="E192" s="48"/>
    </row>
    <row r="193" spans="1:5" x14ac:dyDescent="0.2">
      <c r="A193" s="51">
        <v>5517</v>
      </c>
      <c r="B193" s="48" t="s">
        <v>265</v>
      </c>
      <c r="C193" s="277">
        <v>159415.46</v>
      </c>
      <c r="D193" s="49">
        <f>C193/$C$186</f>
        <v>0.65738615951177681</v>
      </c>
      <c r="E193" s="48"/>
    </row>
    <row r="194" spans="1:5" x14ac:dyDescent="0.2">
      <c r="A194" s="51">
        <v>5518</v>
      </c>
      <c r="B194" s="48" t="s">
        <v>264</v>
      </c>
      <c r="C194" s="277">
        <v>0</v>
      </c>
      <c r="D194" s="49">
        <v>0</v>
      </c>
      <c r="E194" s="48"/>
    </row>
    <row r="195" spans="1:5" x14ac:dyDescent="0.2">
      <c r="A195" s="51">
        <v>5520</v>
      </c>
      <c r="B195" s="48" t="s">
        <v>263</v>
      </c>
      <c r="C195" s="277">
        <f>+C196+C197</f>
        <v>0</v>
      </c>
      <c r="D195" s="49">
        <v>0</v>
      </c>
      <c r="E195" s="48"/>
    </row>
    <row r="196" spans="1:5" x14ac:dyDescent="0.2">
      <c r="A196" s="51">
        <v>5521</v>
      </c>
      <c r="B196" s="48" t="s">
        <v>262</v>
      </c>
      <c r="C196" s="277">
        <v>0</v>
      </c>
      <c r="D196" s="49">
        <v>0</v>
      </c>
      <c r="E196" s="48"/>
    </row>
    <row r="197" spans="1:5" x14ac:dyDescent="0.2">
      <c r="A197" s="51">
        <v>5522</v>
      </c>
      <c r="B197" s="48" t="s">
        <v>261</v>
      </c>
      <c r="C197" s="277">
        <v>0</v>
      </c>
      <c r="D197" s="49">
        <v>0</v>
      </c>
      <c r="E197" s="48"/>
    </row>
    <row r="198" spans="1:5" x14ac:dyDescent="0.2">
      <c r="A198" s="51">
        <v>5530</v>
      </c>
      <c r="B198" s="48" t="s">
        <v>260</v>
      </c>
      <c r="C198" s="277">
        <f>+C199+C200+C201+C202+C203</f>
        <v>0</v>
      </c>
      <c r="D198" s="49">
        <v>0</v>
      </c>
      <c r="E198" s="48"/>
    </row>
    <row r="199" spans="1:5" x14ac:dyDescent="0.2">
      <c r="A199" s="51">
        <v>5531</v>
      </c>
      <c r="B199" s="48" t="s">
        <v>259</v>
      </c>
      <c r="C199" s="277">
        <v>0</v>
      </c>
      <c r="D199" s="49">
        <v>0</v>
      </c>
      <c r="E199" s="48"/>
    </row>
    <row r="200" spans="1:5" x14ac:dyDescent="0.2">
      <c r="A200" s="51">
        <v>5532</v>
      </c>
      <c r="B200" s="48" t="s">
        <v>258</v>
      </c>
      <c r="C200" s="277">
        <v>0</v>
      </c>
      <c r="D200" s="49">
        <v>0</v>
      </c>
      <c r="E200" s="48"/>
    </row>
    <row r="201" spans="1:5" x14ac:dyDescent="0.2">
      <c r="A201" s="51">
        <v>5533</v>
      </c>
      <c r="B201" s="48" t="s">
        <v>257</v>
      </c>
      <c r="C201" s="277">
        <v>0</v>
      </c>
      <c r="D201" s="49">
        <v>0</v>
      </c>
      <c r="E201" s="48"/>
    </row>
    <row r="202" spans="1:5" x14ac:dyDescent="0.2">
      <c r="A202" s="51">
        <v>5534</v>
      </c>
      <c r="B202" s="48" t="s">
        <v>256</v>
      </c>
      <c r="C202" s="277">
        <v>0</v>
      </c>
      <c r="D202" s="49">
        <v>0</v>
      </c>
      <c r="E202" s="48"/>
    </row>
    <row r="203" spans="1:5" x14ac:dyDescent="0.2">
      <c r="A203" s="51">
        <v>5535</v>
      </c>
      <c r="B203" s="48" t="s">
        <v>255</v>
      </c>
      <c r="C203" s="277">
        <v>0</v>
      </c>
      <c r="D203" s="49">
        <v>0</v>
      </c>
      <c r="E203" s="48"/>
    </row>
    <row r="204" spans="1:5" x14ac:dyDescent="0.2">
      <c r="A204" s="51">
        <v>5540</v>
      </c>
      <c r="B204" s="48" t="s">
        <v>254</v>
      </c>
      <c r="C204" s="277">
        <f>+C205</f>
        <v>0</v>
      </c>
      <c r="D204" s="49">
        <v>0</v>
      </c>
      <c r="E204" s="48"/>
    </row>
    <row r="205" spans="1:5" x14ac:dyDescent="0.2">
      <c r="A205" s="51">
        <v>5541</v>
      </c>
      <c r="B205" s="48" t="s">
        <v>254</v>
      </c>
      <c r="C205" s="277">
        <v>0</v>
      </c>
      <c r="D205" s="49">
        <v>0</v>
      </c>
      <c r="E205" s="48"/>
    </row>
    <row r="206" spans="1:5" x14ac:dyDescent="0.2">
      <c r="A206" s="51">
        <v>5550</v>
      </c>
      <c r="B206" s="48" t="s">
        <v>253</v>
      </c>
      <c r="C206" s="277">
        <f>+C207</f>
        <v>0</v>
      </c>
      <c r="D206" s="49">
        <v>0</v>
      </c>
      <c r="E206" s="48"/>
    </row>
    <row r="207" spans="1:5" x14ac:dyDescent="0.2">
      <c r="A207" s="51">
        <v>5551</v>
      </c>
      <c r="B207" s="48" t="s">
        <v>253</v>
      </c>
      <c r="C207" s="277">
        <v>0</v>
      </c>
      <c r="D207" s="49">
        <v>0</v>
      </c>
      <c r="E207" s="48"/>
    </row>
    <row r="208" spans="1:5" x14ac:dyDescent="0.2">
      <c r="A208" s="51">
        <v>5590</v>
      </c>
      <c r="B208" s="48" t="s">
        <v>252</v>
      </c>
      <c r="C208" s="277">
        <f>+C209+C210+C211+C212+C213+C214+C215+C216+C217</f>
        <v>0</v>
      </c>
      <c r="D208" s="49">
        <v>0</v>
      </c>
      <c r="E208" s="48"/>
    </row>
    <row r="209" spans="1:5" x14ac:dyDescent="0.2">
      <c r="A209" s="51">
        <v>5591</v>
      </c>
      <c r="B209" s="48" t="s">
        <v>251</v>
      </c>
      <c r="C209" s="277">
        <v>0</v>
      </c>
      <c r="D209" s="49">
        <v>0</v>
      </c>
      <c r="E209" s="48"/>
    </row>
    <row r="210" spans="1:5" x14ac:dyDescent="0.2">
      <c r="A210" s="51">
        <v>5592</v>
      </c>
      <c r="B210" s="48" t="s">
        <v>250</v>
      </c>
      <c r="C210" s="277">
        <v>0</v>
      </c>
      <c r="D210" s="49">
        <v>0</v>
      </c>
      <c r="E210" s="48"/>
    </row>
    <row r="211" spans="1:5" x14ac:dyDescent="0.2">
      <c r="A211" s="51">
        <v>5593</v>
      </c>
      <c r="B211" s="48" t="s">
        <v>249</v>
      </c>
      <c r="C211" s="277">
        <v>0</v>
      </c>
      <c r="D211" s="49">
        <v>0</v>
      </c>
      <c r="E211" s="48"/>
    </row>
    <row r="212" spans="1:5" x14ac:dyDescent="0.2">
      <c r="A212" s="51">
        <v>5594</v>
      </c>
      <c r="B212" s="48" t="s">
        <v>248</v>
      </c>
      <c r="C212" s="277">
        <v>0</v>
      </c>
      <c r="D212" s="49">
        <v>0</v>
      </c>
      <c r="E212" s="48"/>
    </row>
    <row r="213" spans="1:5" x14ac:dyDescent="0.2">
      <c r="A213" s="51">
        <v>5595</v>
      </c>
      <c r="B213" s="48" t="s">
        <v>247</v>
      </c>
      <c r="C213" s="277">
        <v>0</v>
      </c>
      <c r="D213" s="49">
        <v>0</v>
      </c>
      <c r="E213" s="48"/>
    </row>
    <row r="214" spans="1:5" x14ac:dyDescent="0.2">
      <c r="A214" s="51">
        <v>5596</v>
      </c>
      <c r="B214" s="48" t="s">
        <v>246</v>
      </c>
      <c r="C214" s="277">
        <v>0</v>
      </c>
      <c r="D214" s="49">
        <v>0</v>
      </c>
      <c r="E214" s="48"/>
    </row>
    <row r="215" spans="1:5" x14ac:dyDescent="0.2">
      <c r="A215" s="51">
        <v>5597</v>
      </c>
      <c r="B215" s="48" t="s">
        <v>245</v>
      </c>
      <c r="C215" s="277">
        <v>0</v>
      </c>
      <c r="D215" s="49">
        <v>0</v>
      </c>
      <c r="E215" s="48"/>
    </row>
    <row r="216" spans="1:5" x14ac:dyDescent="0.2">
      <c r="A216" s="51">
        <v>5598</v>
      </c>
      <c r="B216" s="48" t="s">
        <v>244</v>
      </c>
      <c r="C216" s="277">
        <v>0</v>
      </c>
      <c r="D216" s="49">
        <v>0</v>
      </c>
      <c r="E216" s="48"/>
    </row>
    <row r="217" spans="1:5" x14ac:dyDescent="0.2">
      <c r="A217" s="51">
        <v>5599</v>
      </c>
      <c r="B217" s="48" t="s">
        <v>243</v>
      </c>
      <c r="C217" s="277">
        <v>0</v>
      </c>
      <c r="D217" s="49">
        <v>0</v>
      </c>
      <c r="E217" s="48"/>
    </row>
    <row r="218" spans="1:5" x14ac:dyDescent="0.2">
      <c r="A218" s="51">
        <v>5600</v>
      </c>
      <c r="B218" s="48" t="s">
        <v>242</v>
      </c>
      <c r="C218" s="277">
        <f>+C219+C220</f>
        <v>0</v>
      </c>
      <c r="D218" s="49">
        <v>0</v>
      </c>
      <c r="E218" s="48"/>
    </row>
    <row r="219" spans="1:5" x14ac:dyDescent="0.2">
      <c r="A219" s="51">
        <v>5610</v>
      </c>
      <c r="B219" s="48" t="s">
        <v>241</v>
      </c>
      <c r="C219" s="277">
        <v>0</v>
      </c>
      <c r="D219" s="49">
        <v>0</v>
      </c>
      <c r="E219" s="48"/>
    </row>
    <row r="220" spans="1:5" x14ac:dyDescent="0.2">
      <c r="A220" s="51">
        <v>5611</v>
      </c>
      <c r="B220" s="48" t="s">
        <v>240</v>
      </c>
      <c r="C220" s="277">
        <v>0</v>
      </c>
      <c r="D220" s="49">
        <v>0</v>
      </c>
      <c r="E220" s="48"/>
    </row>
    <row r="222" spans="1:5" x14ac:dyDescent="0.2">
      <c r="B222" s="41" t="s">
        <v>239</v>
      </c>
    </row>
  </sheetData>
  <sheetProtection formatCells="0" formatColumns="0" formatRows="0" insertColumns="0" insertRows="0" insertHyperlinks="0" deleteColumns="0" deleteRows="0" sort="0" autoFilter="0" pivotTables="0"/>
  <autoFilter ref="A97:E220"/>
  <mergeCells count="3">
    <mergeCell ref="A1:C1"/>
    <mergeCell ref="A2:C2"/>
    <mergeCell ref="A3:C3"/>
  </mergeCells>
  <pageMargins left="0.7" right="0.7" top="0.75" bottom="0.75" header="0.3" footer="0.3"/>
  <pageSetup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0"/>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63.42578125" style="60" bestFit="1" customWidth="1"/>
    <col min="3" max="3" width="15.28515625" style="60" bestFit="1" customWidth="1"/>
    <col min="4" max="4" width="16.42578125" style="60" bestFit="1" customWidth="1"/>
    <col min="5" max="5" width="19.140625" style="60" customWidth="1"/>
    <col min="6" max="6" width="9.140625" style="60"/>
    <col min="7" max="7" width="22.140625" style="60" bestFit="1" customWidth="1"/>
    <col min="8" max="16384" width="9.140625" style="60"/>
  </cols>
  <sheetData>
    <row r="1" spans="1:5" s="66" customFormat="1" ht="18.95" customHeight="1" x14ac:dyDescent="0.25">
      <c r="A1" s="358" t="s">
        <v>602</v>
      </c>
      <c r="B1" s="358"/>
      <c r="C1" s="358"/>
      <c r="D1" s="58" t="s">
        <v>97</v>
      </c>
      <c r="E1" s="59">
        <v>2021</v>
      </c>
    </row>
    <row r="2" spans="1:5" s="66" customFormat="1" ht="18.95" customHeight="1" x14ac:dyDescent="0.25">
      <c r="A2" s="358" t="s">
        <v>458</v>
      </c>
      <c r="B2" s="358"/>
      <c r="C2" s="358"/>
      <c r="D2" s="58" t="s">
        <v>99</v>
      </c>
      <c r="E2" s="59" t="s">
        <v>603</v>
      </c>
    </row>
    <row r="3" spans="1:5" s="66" customFormat="1" ht="18.95" customHeight="1" x14ac:dyDescent="0.25">
      <c r="A3" s="358" t="s">
        <v>604</v>
      </c>
      <c r="B3" s="358"/>
      <c r="C3" s="358"/>
      <c r="D3" s="58" t="s">
        <v>100</v>
      </c>
      <c r="E3" s="59">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x14ac:dyDescent="0.2">
      <c r="A8" s="64">
        <v>1111</v>
      </c>
      <c r="B8" s="60" t="s">
        <v>461</v>
      </c>
      <c r="C8" s="234">
        <v>119940</v>
      </c>
      <c r="D8" s="234">
        <v>113730</v>
      </c>
    </row>
    <row r="9" spans="1:5" x14ac:dyDescent="0.2">
      <c r="A9" s="64">
        <v>1112</v>
      </c>
      <c r="B9" s="60" t="s">
        <v>462</v>
      </c>
      <c r="C9" s="234">
        <v>21284572.280000001</v>
      </c>
      <c r="D9" s="234">
        <v>16240626.859999999</v>
      </c>
    </row>
    <row r="10" spans="1:5" x14ac:dyDescent="0.2">
      <c r="A10" s="64">
        <v>1113</v>
      </c>
      <c r="B10" s="60" t="s">
        <v>463</v>
      </c>
      <c r="C10" s="234">
        <v>0</v>
      </c>
      <c r="D10" s="234">
        <v>0</v>
      </c>
    </row>
    <row r="11" spans="1:5" x14ac:dyDescent="0.2">
      <c r="A11" s="64">
        <v>1114</v>
      </c>
      <c r="B11" s="60" t="s">
        <v>107</v>
      </c>
      <c r="C11" s="234">
        <v>41.93</v>
      </c>
      <c r="D11" s="234">
        <v>169.36</v>
      </c>
    </row>
    <row r="12" spans="1:5" x14ac:dyDescent="0.2">
      <c r="A12" s="64">
        <v>1115</v>
      </c>
      <c r="B12" s="60" t="s">
        <v>108</v>
      </c>
      <c r="C12" s="234">
        <v>0</v>
      </c>
      <c r="D12" s="234">
        <v>0</v>
      </c>
    </row>
    <row r="13" spans="1:5" x14ac:dyDescent="0.2">
      <c r="A13" s="64">
        <v>1116</v>
      </c>
      <c r="B13" s="60" t="s">
        <v>464</v>
      </c>
      <c r="C13" s="234">
        <v>0</v>
      </c>
      <c r="D13" s="234">
        <v>0</v>
      </c>
    </row>
    <row r="14" spans="1:5" x14ac:dyDescent="0.2">
      <c r="A14" s="64">
        <v>1119</v>
      </c>
      <c r="B14" s="60" t="s">
        <v>465</v>
      </c>
      <c r="C14" s="234">
        <v>0</v>
      </c>
      <c r="D14" s="234">
        <v>0</v>
      </c>
    </row>
    <row r="15" spans="1:5" x14ac:dyDescent="0.2">
      <c r="A15" s="68">
        <v>1110</v>
      </c>
      <c r="B15" s="69" t="s">
        <v>466</v>
      </c>
      <c r="C15" s="233">
        <v>21404554.210000001</v>
      </c>
      <c r="D15" s="233">
        <v>16354526.220000001</v>
      </c>
    </row>
    <row r="18" spans="1:5" x14ac:dyDescent="0.2">
      <c r="A18" s="62" t="s">
        <v>467</v>
      </c>
      <c r="B18" s="62"/>
      <c r="C18" s="62"/>
      <c r="D18" s="62"/>
    </row>
    <row r="19" spans="1:5" x14ac:dyDescent="0.2">
      <c r="A19" s="63" t="s">
        <v>103</v>
      </c>
      <c r="B19" s="63" t="s">
        <v>104</v>
      </c>
      <c r="C19" s="67" t="s">
        <v>105</v>
      </c>
      <c r="D19" s="67" t="s">
        <v>468</v>
      </c>
      <c r="E19" s="60" t="s">
        <v>469</v>
      </c>
    </row>
    <row r="20" spans="1:5" x14ac:dyDescent="0.2">
      <c r="A20" s="68">
        <v>1230</v>
      </c>
      <c r="B20" s="70" t="s">
        <v>156</v>
      </c>
      <c r="C20" s="233">
        <v>0</v>
      </c>
      <c r="D20" s="286"/>
      <c r="E20" s="234">
        <v>0</v>
      </c>
    </row>
    <row r="21" spans="1:5" x14ac:dyDescent="0.2">
      <c r="A21" s="64">
        <v>1231</v>
      </c>
      <c r="B21" s="60" t="s">
        <v>157</v>
      </c>
      <c r="C21" s="234">
        <v>0</v>
      </c>
      <c r="D21" s="287"/>
      <c r="E21" s="234">
        <v>0</v>
      </c>
    </row>
    <row r="22" spans="1:5" x14ac:dyDescent="0.2">
      <c r="A22" s="64">
        <v>1232</v>
      </c>
      <c r="B22" s="60" t="s">
        <v>158</v>
      </c>
      <c r="C22" s="234">
        <v>0</v>
      </c>
      <c r="D22" s="287"/>
      <c r="E22" s="234">
        <v>0</v>
      </c>
    </row>
    <row r="23" spans="1:5" x14ac:dyDescent="0.2">
      <c r="A23" s="64">
        <v>1233</v>
      </c>
      <c r="B23" s="60" t="s">
        <v>159</v>
      </c>
      <c r="C23" s="234">
        <v>0</v>
      </c>
      <c r="D23" s="287"/>
      <c r="E23" s="234">
        <v>0</v>
      </c>
    </row>
    <row r="24" spans="1:5" x14ac:dyDescent="0.2">
      <c r="A24" s="64">
        <v>1234</v>
      </c>
      <c r="B24" s="60" t="s">
        <v>160</v>
      </c>
      <c r="C24" s="234">
        <v>0</v>
      </c>
      <c r="D24" s="287"/>
      <c r="E24" s="234">
        <v>0</v>
      </c>
    </row>
    <row r="25" spans="1:5" x14ac:dyDescent="0.2">
      <c r="A25" s="64">
        <v>1235</v>
      </c>
      <c r="B25" s="60" t="s">
        <v>161</v>
      </c>
      <c r="C25" s="234">
        <v>0</v>
      </c>
      <c r="D25" s="287"/>
      <c r="E25" s="234">
        <v>0</v>
      </c>
    </row>
    <row r="26" spans="1:5" x14ac:dyDescent="0.2">
      <c r="A26" s="64">
        <v>1236</v>
      </c>
      <c r="B26" s="60" t="s">
        <v>162</v>
      </c>
      <c r="C26" s="234">
        <v>0</v>
      </c>
      <c r="D26" s="287"/>
      <c r="E26" s="234">
        <v>0</v>
      </c>
    </row>
    <row r="27" spans="1:5" x14ac:dyDescent="0.2">
      <c r="A27" s="64">
        <v>1239</v>
      </c>
      <c r="B27" s="60" t="s">
        <v>163</v>
      </c>
      <c r="C27" s="234">
        <v>0</v>
      </c>
      <c r="D27" s="287"/>
      <c r="E27" s="234">
        <v>0</v>
      </c>
    </row>
    <row r="28" spans="1:5" x14ac:dyDescent="0.2">
      <c r="A28" s="68">
        <v>1240</v>
      </c>
      <c r="B28" s="70" t="s">
        <v>164</v>
      </c>
      <c r="C28" s="233">
        <v>963926.92</v>
      </c>
      <c r="D28" s="286"/>
      <c r="E28" s="234">
        <v>919038.63</v>
      </c>
    </row>
    <row r="29" spans="1:5" x14ac:dyDescent="0.2">
      <c r="A29" s="64">
        <v>1241</v>
      </c>
      <c r="B29" s="60" t="s">
        <v>165</v>
      </c>
      <c r="C29" s="234">
        <v>845026.92</v>
      </c>
      <c r="D29" s="287"/>
      <c r="E29" s="234">
        <v>800138.63</v>
      </c>
    </row>
    <row r="30" spans="1:5" x14ac:dyDescent="0.2">
      <c r="A30" s="64">
        <v>1242</v>
      </c>
      <c r="B30" s="60" t="s">
        <v>166</v>
      </c>
      <c r="C30" s="234">
        <v>0</v>
      </c>
      <c r="D30" s="287"/>
      <c r="E30" s="234">
        <v>0</v>
      </c>
    </row>
    <row r="31" spans="1:5" x14ac:dyDescent="0.2">
      <c r="A31" s="64">
        <v>1243</v>
      </c>
      <c r="B31" s="60" t="s">
        <v>167</v>
      </c>
      <c r="C31" s="234">
        <v>118900</v>
      </c>
      <c r="D31" s="287"/>
      <c r="E31" s="234">
        <v>118900</v>
      </c>
    </row>
    <row r="32" spans="1:5" x14ac:dyDescent="0.2">
      <c r="A32" s="64">
        <v>1244</v>
      </c>
      <c r="B32" s="60" t="s">
        <v>168</v>
      </c>
      <c r="C32" s="234">
        <v>0</v>
      </c>
      <c r="D32" s="287"/>
      <c r="E32" s="234">
        <v>0</v>
      </c>
    </row>
    <row r="33" spans="1:5" x14ac:dyDescent="0.2">
      <c r="A33" s="64">
        <v>1245</v>
      </c>
      <c r="B33" s="60" t="s">
        <v>169</v>
      </c>
      <c r="C33" s="234">
        <v>0</v>
      </c>
      <c r="D33" s="287"/>
      <c r="E33" s="234">
        <v>0</v>
      </c>
    </row>
    <row r="34" spans="1:5" x14ac:dyDescent="0.2">
      <c r="A34" s="64">
        <v>1246</v>
      </c>
      <c r="B34" s="60" t="s">
        <v>170</v>
      </c>
      <c r="C34" s="234">
        <v>0</v>
      </c>
      <c r="D34" s="287"/>
      <c r="E34" s="234">
        <v>0</v>
      </c>
    </row>
    <row r="35" spans="1:5" x14ac:dyDescent="0.2">
      <c r="A35" s="64">
        <v>1247</v>
      </c>
      <c r="B35" s="60" t="s">
        <v>171</v>
      </c>
      <c r="C35" s="234">
        <v>0</v>
      </c>
      <c r="D35" s="287"/>
      <c r="E35" s="234">
        <v>0</v>
      </c>
    </row>
    <row r="36" spans="1:5" x14ac:dyDescent="0.2">
      <c r="A36" s="64">
        <v>1248</v>
      </c>
      <c r="B36" s="60" t="s">
        <v>172</v>
      </c>
      <c r="C36" s="234">
        <v>0</v>
      </c>
      <c r="D36" s="287"/>
      <c r="E36" s="234">
        <v>0</v>
      </c>
    </row>
    <row r="37" spans="1:5" x14ac:dyDescent="0.2">
      <c r="A37" s="68">
        <v>1250</v>
      </c>
      <c r="B37" s="70" t="s">
        <v>176</v>
      </c>
      <c r="C37" s="233">
        <v>0</v>
      </c>
      <c r="D37" s="286"/>
      <c r="E37" s="234">
        <v>0</v>
      </c>
    </row>
    <row r="38" spans="1:5" x14ac:dyDescent="0.2">
      <c r="A38" s="64">
        <v>1251</v>
      </c>
      <c r="B38" s="60" t="s">
        <v>177</v>
      </c>
      <c r="C38" s="234">
        <v>0</v>
      </c>
      <c r="D38" s="287"/>
      <c r="E38" s="234">
        <v>0</v>
      </c>
    </row>
    <row r="39" spans="1:5" x14ac:dyDescent="0.2">
      <c r="A39" s="64">
        <v>1252</v>
      </c>
      <c r="B39" s="60" t="s">
        <v>178</v>
      </c>
      <c r="C39" s="234">
        <v>0</v>
      </c>
      <c r="D39" s="287"/>
      <c r="E39" s="234">
        <v>0</v>
      </c>
    </row>
    <row r="40" spans="1:5" x14ac:dyDescent="0.2">
      <c r="A40" s="64">
        <v>1253</v>
      </c>
      <c r="B40" s="60" t="s">
        <v>179</v>
      </c>
      <c r="C40" s="234">
        <v>0</v>
      </c>
      <c r="D40" s="287"/>
      <c r="E40" s="234">
        <v>0</v>
      </c>
    </row>
    <row r="41" spans="1:5" x14ac:dyDescent="0.2">
      <c r="A41" s="64">
        <v>1254</v>
      </c>
      <c r="B41" s="60" t="s">
        <v>180</v>
      </c>
      <c r="C41" s="234">
        <v>0</v>
      </c>
      <c r="D41" s="287"/>
      <c r="E41" s="234">
        <v>0</v>
      </c>
    </row>
    <row r="42" spans="1:5" x14ac:dyDescent="0.2">
      <c r="A42" s="64">
        <v>1259</v>
      </c>
      <c r="B42" s="60" t="s">
        <v>181</v>
      </c>
      <c r="C42" s="234">
        <v>0</v>
      </c>
      <c r="D42" s="287"/>
      <c r="E42" s="234">
        <v>0</v>
      </c>
    </row>
    <row r="43" spans="1:5" x14ac:dyDescent="0.2">
      <c r="A43" s="64"/>
      <c r="B43" s="69" t="s">
        <v>470</v>
      </c>
      <c r="C43" s="233">
        <v>963926.92</v>
      </c>
      <c r="D43" s="233"/>
      <c r="E43" s="234">
        <v>919038.63</v>
      </c>
    </row>
    <row r="45" spans="1:5" x14ac:dyDescent="0.2">
      <c r="A45" s="62" t="s">
        <v>471</v>
      </c>
      <c r="B45" s="62"/>
      <c r="C45" s="62"/>
      <c r="D45" s="62"/>
    </row>
    <row r="46" spans="1:5" x14ac:dyDescent="0.2">
      <c r="A46" s="63" t="s">
        <v>103</v>
      </c>
      <c r="B46" s="63" t="s">
        <v>104</v>
      </c>
      <c r="C46" s="67">
        <v>2021</v>
      </c>
      <c r="D46" s="67">
        <v>2020</v>
      </c>
    </row>
    <row r="47" spans="1:5" x14ac:dyDescent="0.2">
      <c r="A47" s="68">
        <v>3210</v>
      </c>
      <c r="B47" s="70" t="s">
        <v>472</v>
      </c>
      <c r="C47" s="286">
        <v>1562291.46</v>
      </c>
      <c r="D47" s="286">
        <v>-6778103.1799999997</v>
      </c>
    </row>
    <row r="48" spans="1:5" x14ac:dyDescent="0.2">
      <c r="A48" s="64"/>
      <c r="B48" s="69" t="s">
        <v>473</v>
      </c>
      <c r="C48" s="286">
        <v>3458128.44</v>
      </c>
      <c r="D48" s="286">
        <v>3850321.09</v>
      </c>
    </row>
    <row r="49" spans="1:4" x14ac:dyDescent="0.2">
      <c r="A49" s="68">
        <v>5400</v>
      </c>
      <c r="B49" s="70" t="s">
        <v>287</v>
      </c>
      <c r="C49" s="286">
        <v>0</v>
      </c>
      <c r="D49" s="286">
        <v>0</v>
      </c>
    </row>
    <row r="50" spans="1:4" x14ac:dyDescent="0.2">
      <c r="A50" s="64">
        <v>5410</v>
      </c>
      <c r="B50" s="60" t="s">
        <v>474</v>
      </c>
      <c r="C50" s="287">
        <v>0</v>
      </c>
      <c r="D50" s="287">
        <v>0</v>
      </c>
    </row>
    <row r="51" spans="1:4" x14ac:dyDescent="0.2">
      <c r="A51" s="64">
        <v>5411</v>
      </c>
      <c r="B51" s="60" t="s">
        <v>285</v>
      </c>
      <c r="C51" s="287">
        <v>0</v>
      </c>
      <c r="D51" s="287">
        <v>0</v>
      </c>
    </row>
    <row r="52" spans="1:4" x14ac:dyDescent="0.2">
      <c r="A52" s="64">
        <v>5420</v>
      </c>
      <c r="B52" s="60" t="s">
        <v>475</v>
      </c>
      <c r="C52" s="287">
        <v>0</v>
      </c>
      <c r="D52" s="287">
        <v>0</v>
      </c>
    </row>
    <row r="53" spans="1:4" x14ac:dyDescent="0.2">
      <c r="A53" s="64">
        <v>5421</v>
      </c>
      <c r="B53" s="60" t="s">
        <v>282</v>
      </c>
      <c r="C53" s="287">
        <v>0</v>
      </c>
      <c r="D53" s="287">
        <v>0</v>
      </c>
    </row>
    <row r="54" spans="1:4" x14ac:dyDescent="0.2">
      <c r="A54" s="64">
        <v>5430</v>
      </c>
      <c r="B54" s="60" t="s">
        <v>476</v>
      </c>
      <c r="C54" s="287">
        <v>0</v>
      </c>
      <c r="D54" s="287">
        <v>0</v>
      </c>
    </row>
    <row r="55" spans="1:4" x14ac:dyDescent="0.2">
      <c r="A55" s="64">
        <v>5431</v>
      </c>
      <c r="B55" s="60" t="s">
        <v>279</v>
      </c>
      <c r="C55" s="287">
        <v>0</v>
      </c>
      <c r="D55" s="287">
        <v>0</v>
      </c>
    </row>
    <row r="56" spans="1:4" x14ac:dyDescent="0.2">
      <c r="A56" s="64">
        <v>5440</v>
      </c>
      <c r="B56" s="60" t="s">
        <v>477</v>
      </c>
      <c r="C56" s="287">
        <v>0</v>
      </c>
      <c r="D56" s="287">
        <v>0</v>
      </c>
    </row>
    <row r="57" spans="1:4" x14ac:dyDescent="0.2">
      <c r="A57" s="64">
        <v>5441</v>
      </c>
      <c r="B57" s="60" t="s">
        <v>477</v>
      </c>
      <c r="C57" s="287">
        <v>0</v>
      </c>
      <c r="D57" s="287">
        <v>0</v>
      </c>
    </row>
    <row r="58" spans="1:4" x14ac:dyDescent="0.2">
      <c r="A58" s="64">
        <v>5450</v>
      </c>
      <c r="B58" s="60" t="s">
        <v>478</v>
      </c>
      <c r="C58" s="287">
        <v>0</v>
      </c>
      <c r="D58" s="287">
        <v>0</v>
      </c>
    </row>
    <row r="59" spans="1:4" x14ac:dyDescent="0.2">
      <c r="A59" s="64">
        <v>5451</v>
      </c>
      <c r="B59" s="60" t="s">
        <v>275</v>
      </c>
      <c r="C59" s="287">
        <v>0</v>
      </c>
      <c r="D59" s="287">
        <v>0</v>
      </c>
    </row>
    <row r="60" spans="1:4" x14ac:dyDescent="0.2">
      <c r="A60" s="64">
        <v>5452</v>
      </c>
      <c r="B60" s="60" t="s">
        <v>274</v>
      </c>
      <c r="C60" s="287">
        <v>0</v>
      </c>
      <c r="D60" s="287">
        <v>0</v>
      </c>
    </row>
    <row r="61" spans="1:4" x14ac:dyDescent="0.2">
      <c r="A61" s="68">
        <v>5500</v>
      </c>
      <c r="B61" s="70" t="s">
        <v>273</v>
      </c>
      <c r="C61" s="286">
        <v>3458128.44</v>
      </c>
      <c r="D61" s="286">
        <v>3850321.09</v>
      </c>
    </row>
    <row r="62" spans="1:4" x14ac:dyDescent="0.2">
      <c r="A62" s="64">
        <v>5510</v>
      </c>
      <c r="B62" s="60" t="s">
        <v>272</v>
      </c>
      <c r="C62" s="234">
        <v>3458128.44</v>
      </c>
      <c r="D62" s="234">
        <v>3850321.09</v>
      </c>
    </row>
    <row r="63" spans="1:4" x14ac:dyDescent="0.2">
      <c r="A63" s="64">
        <v>5511</v>
      </c>
      <c r="B63" s="60" t="s">
        <v>271</v>
      </c>
      <c r="C63" s="234">
        <v>0</v>
      </c>
      <c r="D63" s="234">
        <v>0</v>
      </c>
    </row>
    <row r="64" spans="1:4" x14ac:dyDescent="0.2">
      <c r="A64" s="64">
        <v>5512</v>
      </c>
      <c r="B64" s="60" t="s">
        <v>270</v>
      </c>
      <c r="C64" s="234">
        <v>0</v>
      </c>
      <c r="D64" s="234">
        <v>0</v>
      </c>
    </row>
    <row r="65" spans="1:4" x14ac:dyDescent="0.2">
      <c r="A65" s="64">
        <v>5513</v>
      </c>
      <c r="B65" s="60" t="s">
        <v>269</v>
      </c>
      <c r="C65" s="234">
        <v>1605585</v>
      </c>
      <c r="D65" s="234">
        <v>1642020.24</v>
      </c>
    </row>
    <row r="66" spans="1:4" x14ac:dyDescent="0.2">
      <c r="A66" s="64">
        <v>5514</v>
      </c>
      <c r="B66" s="60" t="s">
        <v>268</v>
      </c>
      <c r="C66" s="234">
        <v>0</v>
      </c>
      <c r="D66" s="234">
        <v>0</v>
      </c>
    </row>
    <row r="67" spans="1:4" x14ac:dyDescent="0.2">
      <c r="A67" s="64">
        <v>5515</v>
      </c>
      <c r="B67" s="60" t="s">
        <v>267</v>
      </c>
      <c r="C67" s="234">
        <v>1852543.44</v>
      </c>
      <c r="D67" s="234">
        <v>2208300.85</v>
      </c>
    </row>
    <row r="68" spans="1:4" x14ac:dyDescent="0.2">
      <c r="A68" s="64">
        <v>5516</v>
      </c>
      <c r="B68" s="60" t="s">
        <v>266</v>
      </c>
      <c r="C68" s="234">
        <v>0</v>
      </c>
      <c r="D68" s="234">
        <v>0</v>
      </c>
    </row>
    <row r="69" spans="1:4" x14ac:dyDescent="0.2">
      <c r="A69" s="64">
        <v>5517</v>
      </c>
      <c r="B69" s="60" t="s">
        <v>265</v>
      </c>
      <c r="C69" s="234">
        <v>0</v>
      </c>
      <c r="D69" s="234">
        <v>0</v>
      </c>
    </row>
    <row r="70" spans="1:4" x14ac:dyDescent="0.2">
      <c r="A70" s="64">
        <v>5518</v>
      </c>
      <c r="B70" s="60" t="s">
        <v>264</v>
      </c>
      <c r="C70" s="234">
        <v>0</v>
      </c>
      <c r="D70" s="234">
        <v>0</v>
      </c>
    </row>
    <row r="71" spans="1:4" x14ac:dyDescent="0.2">
      <c r="A71" s="64">
        <v>5520</v>
      </c>
      <c r="B71" s="60" t="s">
        <v>263</v>
      </c>
      <c r="C71" s="234">
        <v>0</v>
      </c>
      <c r="D71" s="234">
        <v>0</v>
      </c>
    </row>
    <row r="72" spans="1:4" x14ac:dyDescent="0.2">
      <c r="A72" s="64">
        <v>5521</v>
      </c>
      <c r="B72" s="60" t="s">
        <v>262</v>
      </c>
      <c r="C72" s="234">
        <v>0</v>
      </c>
      <c r="D72" s="234">
        <v>0</v>
      </c>
    </row>
    <row r="73" spans="1:4" x14ac:dyDescent="0.2">
      <c r="A73" s="64">
        <v>5522</v>
      </c>
      <c r="B73" s="60" t="s">
        <v>261</v>
      </c>
      <c r="C73" s="234">
        <v>0</v>
      </c>
      <c r="D73" s="234">
        <v>0</v>
      </c>
    </row>
    <row r="74" spans="1:4" x14ac:dyDescent="0.2">
      <c r="A74" s="64">
        <v>5530</v>
      </c>
      <c r="B74" s="60" t="s">
        <v>260</v>
      </c>
      <c r="C74" s="234">
        <v>0</v>
      </c>
      <c r="D74" s="234">
        <v>0</v>
      </c>
    </row>
    <row r="75" spans="1:4" x14ac:dyDescent="0.2">
      <c r="A75" s="64">
        <v>5531</v>
      </c>
      <c r="B75" s="60" t="s">
        <v>259</v>
      </c>
      <c r="C75" s="234">
        <v>0</v>
      </c>
      <c r="D75" s="234">
        <v>0</v>
      </c>
    </row>
    <row r="76" spans="1:4" x14ac:dyDescent="0.2">
      <c r="A76" s="64">
        <v>5532</v>
      </c>
      <c r="B76" s="60" t="s">
        <v>258</v>
      </c>
      <c r="C76" s="234">
        <v>0</v>
      </c>
      <c r="D76" s="234">
        <v>0</v>
      </c>
    </row>
    <row r="77" spans="1:4" x14ac:dyDescent="0.2">
      <c r="A77" s="64">
        <v>5533</v>
      </c>
      <c r="B77" s="60" t="s">
        <v>257</v>
      </c>
      <c r="C77" s="234">
        <v>0</v>
      </c>
      <c r="D77" s="234">
        <v>0</v>
      </c>
    </row>
    <row r="78" spans="1:4" x14ac:dyDescent="0.2">
      <c r="A78" s="64">
        <v>5534</v>
      </c>
      <c r="B78" s="60" t="s">
        <v>256</v>
      </c>
      <c r="C78" s="234">
        <v>0</v>
      </c>
      <c r="D78" s="234">
        <v>0</v>
      </c>
    </row>
    <row r="79" spans="1:4" x14ac:dyDescent="0.2">
      <c r="A79" s="64">
        <v>5535</v>
      </c>
      <c r="B79" s="60" t="s">
        <v>255</v>
      </c>
      <c r="C79" s="234">
        <v>0</v>
      </c>
      <c r="D79" s="234">
        <v>0</v>
      </c>
    </row>
    <row r="80" spans="1:4" x14ac:dyDescent="0.2">
      <c r="A80" s="64">
        <v>5540</v>
      </c>
      <c r="B80" s="60" t="s">
        <v>254</v>
      </c>
      <c r="C80" s="234">
        <v>0</v>
      </c>
      <c r="D80" s="234">
        <v>0</v>
      </c>
    </row>
    <row r="81" spans="1:4" x14ac:dyDescent="0.2">
      <c r="A81" s="64">
        <v>5541</v>
      </c>
      <c r="B81" s="60" t="s">
        <v>254</v>
      </c>
      <c r="C81" s="234">
        <v>0</v>
      </c>
      <c r="D81" s="234">
        <v>0</v>
      </c>
    </row>
    <row r="82" spans="1:4" x14ac:dyDescent="0.2">
      <c r="A82" s="64">
        <v>5550</v>
      </c>
      <c r="B82" s="60" t="s">
        <v>253</v>
      </c>
      <c r="C82" s="234">
        <v>0</v>
      </c>
      <c r="D82" s="234">
        <v>0</v>
      </c>
    </row>
    <row r="83" spans="1:4" x14ac:dyDescent="0.2">
      <c r="A83" s="64">
        <v>5551</v>
      </c>
      <c r="B83" s="60" t="s">
        <v>253</v>
      </c>
      <c r="C83" s="234">
        <v>0</v>
      </c>
      <c r="D83" s="234">
        <v>0</v>
      </c>
    </row>
    <row r="84" spans="1:4" x14ac:dyDescent="0.2">
      <c r="A84" s="64">
        <v>5590</v>
      </c>
      <c r="B84" s="60" t="s">
        <v>252</v>
      </c>
      <c r="C84" s="234">
        <v>0</v>
      </c>
      <c r="D84" s="234">
        <v>0</v>
      </c>
    </row>
    <row r="85" spans="1:4" x14ac:dyDescent="0.2">
      <c r="A85" s="64">
        <v>5591</v>
      </c>
      <c r="B85" s="60" t="s">
        <v>251</v>
      </c>
      <c r="C85" s="234">
        <v>0</v>
      </c>
      <c r="D85" s="234">
        <v>0</v>
      </c>
    </row>
    <row r="86" spans="1:4" x14ac:dyDescent="0.2">
      <c r="A86" s="64">
        <v>5592</v>
      </c>
      <c r="B86" s="60" t="s">
        <v>250</v>
      </c>
      <c r="C86" s="234">
        <v>0</v>
      </c>
      <c r="D86" s="234">
        <v>0</v>
      </c>
    </row>
    <row r="87" spans="1:4" x14ac:dyDescent="0.2">
      <c r="A87" s="64">
        <v>5593</v>
      </c>
      <c r="B87" s="60" t="s">
        <v>249</v>
      </c>
      <c r="C87" s="234">
        <v>0</v>
      </c>
      <c r="D87" s="234">
        <v>0</v>
      </c>
    </row>
    <row r="88" spans="1:4" x14ac:dyDescent="0.2">
      <c r="A88" s="64">
        <v>5594</v>
      </c>
      <c r="B88" s="60" t="s">
        <v>479</v>
      </c>
      <c r="C88" s="234">
        <v>0</v>
      </c>
      <c r="D88" s="234">
        <v>0</v>
      </c>
    </row>
    <row r="89" spans="1:4" x14ac:dyDescent="0.2">
      <c r="A89" s="64">
        <v>5595</v>
      </c>
      <c r="B89" s="60" t="s">
        <v>247</v>
      </c>
      <c r="C89" s="234">
        <v>0</v>
      </c>
      <c r="D89" s="234">
        <v>0</v>
      </c>
    </row>
    <row r="90" spans="1:4" x14ac:dyDescent="0.2">
      <c r="A90" s="64">
        <v>5596</v>
      </c>
      <c r="B90" s="60" t="s">
        <v>246</v>
      </c>
      <c r="C90" s="234">
        <v>0</v>
      </c>
      <c r="D90" s="234">
        <v>0</v>
      </c>
    </row>
    <row r="91" spans="1:4" x14ac:dyDescent="0.2">
      <c r="A91" s="64">
        <v>5597</v>
      </c>
      <c r="B91" s="60" t="s">
        <v>245</v>
      </c>
      <c r="C91" s="234">
        <v>0</v>
      </c>
      <c r="D91" s="234">
        <v>0</v>
      </c>
    </row>
    <row r="92" spans="1:4" x14ac:dyDescent="0.2">
      <c r="A92" s="64">
        <v>5599</v>
      </c>
      <c r="B92" s="60" t="s">
        <v>243</v>
      </c>
      <c r="C92" s="234">
        <v>0</v>
      </c>
      <c r="D92" s="234">
        <v>0</v>
      </c>
    </row>
    <row r="93" spans="1:4" x14ac:dyDescent="0.2">
      <c r="A93" s="68">
        <v>5600</v>
      </c>
      <c r="B93" s="70" t="s">
        <v>242</v>
      </c>
      <c r="C93" s="233">
        <v>0</v>
      </c>
      <c r="D93" s="233">
        <v>0</v>
      </c>
    </row>
    <row r="94" spans="1:4" x14ac:dyDescent="0.2">
      <c r="A94" s="64">
        <v>5610</v>
      </c>
      <c r="B94" s="60" t="s">
        <v>241</v>
      </c>
      <c r="C94" s="234">
        <v>0</v>
      </c>
      <c r="D94" s="234">
        <v>0</v>
      </c>
    </row>
    <row r="95" spans="1:4" x14ac:dyDescent="0.2">
      <c r="A95" s="64">
        <v>5611</v>
      </c>
      <c r="B95" s="60" t="s">
        <v>240</v>
      </c>
      <c r="C95" s="234">
        <v>0</v>
      </c>
      <c r="D95" s="234">
        <v>0</v>
      </c>
    </row>
    <row r="96" spans="1:4" x14ac:dyDescent="0.2">
      <c r="A96" s="68">
        <v>2110</v>
      </c>
      <c r="B96" s="73" t="s">
        <v>480</v>
      </c>
      <c r="C96" s="233">
        <v>0</v>
      </c>
      <c r="D96" s="233">
        <v>0</v>
      </c>
    </row>
    <row r="97" spans="1:4" x14ac:dyDescent="0.2">
      <c r="A97" s="64">
        <v>2111</v>
      </c>
      <c r="B97" s="60" t="s">
        <v>481</v>
      </c>
      <c r="C97" s="234">
        <v>0</v>
      </c>
      <c r="D97" s="234">
        <v>0</v>
      </c>
    </row>
    <row r="98" spans="1:4" x14ac:dyDescent="0.2">
      <c r="A98" s="64">
        <v>2112</v>
      </c>
      <c r="B98" s="60" t="s">
        <v>482</v>
      </c>
      <c r="C98" s="234">
        <v>0</v>
      </c>
      <c r="D98" s="234">
        <v>0</v>
      </c>
    </row>
    <row r="99" spans="1:4" x14ac:dyDescent="0.2">
      <c r="A99" s="64">
        <v>2112</v>
      </c>
      <c r="B99" s="60" t="s">
        <v>483</v>
      </c>
      <c r="C99" s="234">
        <v>0</v>
      </c>
      <c r="D99" s="234">
        <v>0</v>
      </c>
    </row>
    <row r="100" spans="1:4" x14ac:dyDescent="0.2">
      <c r="A100" s="64">
        <v>2115</v>
      </c>
      <c r="B100" s="60" t="s">
        <v>484</v>
      </c>
      <c r="C100" s="234">
        <v>0</v>
      </c>
      <c r="D100" s="234">
        <v>0</v>
      </c>
    </row>
    <row r="101" spans="1:4" x14ac:dyDescent="0.2">
      <c r="A101" s="64">
        <v>2114</v>
      </c>
      <c r="B101" s="60" t="s">
        <v>485</v>
      </c>
      <c r="C101" s="234">
        <v>0</v>
      </c>
      <c r="D101" s="234">
        <v>0</v>
      </c>
    </row>
    <row r="102" spans="1:4" x14ac:dyDescent="0.2">
      <c r="A102" s="64"/>
      <c r="B102" s="69" t="s">
        <v>486</v>
      </c>
      <c r="C102" s="233">
        <v>0</v>
      </c>
      <c r="D102" s="233">
        <v>0</v>
      </c>
    </row>
    <row r="103" spans="1:4" x14ac:dyDescent="0.2">
      <c r="A103" s="68">
        <v>1120</v>
      </c>
      <c r="B103" s="74" t="s">
        <v>487</v>
      </c>
      <c r="C103" s="233">
        <v>0</v>
      </c>
      <c r="D103" s="233">
        <v>0</v>
      </c>
    </row>
    <row r="104" spans="1:4" x14ac:dyDescent="0.2">
      <c r="A104" s="64">
        <v>1124</v>
      </c>
      <c r="B104" s="75" t="s">
        <v>488</v>
      </c>
      <c r="C104" s="234">
        <v>0</v>
      </c>
      <c r="D104" s="234">
        <v>0</v>
      </c>
    </row>
    <row r="105" spans="1:4" x14ac:dyDescent="0.2">
      <c r="A105" s="64">
        <v>1124</v>
      </c>
      <c r="B105" s="75" t="s">
        <v>489</v>
      </c>
      <c r="C105" s="234">
        <v>0</v>
      </c>
      <c r="D105" s="234">
        <v>0</v>
      </c>
    </row>
    <row r="106" spans="1:4" x14ac:dyDescent="0.2">
      <c r="A106" s="64">
        <v>1124</v>
      </c>
      <c r="B106" s="75" t="s">
        <v>490</v>
      </c>
      <c r="C106" s="234">
        <v>0</v>
      </c>
      <c r="D106" s="234">
        <v>0</v>
      </c>
    </row>
    <row r="107" spans="1:4" x14ac:dyDescent="0.2">
      <c r="A107" s="64">
        <v>1124</v>
      </c>
      <c r="B107" s="75" t="s">
        <v>491</v>
      </c>
      <c r="C107" s="234">
        <v>0</v>
      </c>
      <c r="D107" s="234">
        <v>0</v>
      </c>
    </row>
    <row r="108" spans="1:4" x14ac:dyDescent="0.2">
      <c r="A108" s="64">
        <v>1124</v>
      </c>
      <c r="B108" s="75" t="s">
        <v>492</v>
      </c>
      <c r="C108" s="234">
        <v>0</v>
      </c>
      <c r="D108" s="234">
        <v>0</v>
      </c>
    </row>
    <row r="109" spans="1:4" x14ac:dyDescent="0.2">
      <c r="A109" s="64">
        <v>1124</v>
      </c>
      <c r="B109" s="75" t="s">
        <v>493</v>
      </c>
      <c r="C109" s="234">
        <v>0</v>
      </c>
      <c r="D109" s="234">
        <v>0</v>
      </c>
    </row>
    <row r="110" spans="1:4" x14ac:dyDescent="0.2">
      <c r="A110" s="64">
        <v>1122</v>
      </c>
      <c r="B110" s="75" t="s">
        <v>494</v>
      </c>
      <c r="C110" s="234">
        <v>0</v>
      </c>
      <c r="D110" s="234">
        <v>0</v>
      </c>
    </row>
    <row r="111" spans="1:4" x14ac:dyDescent="0.2">
      <c r="A111" s="64">
        <v>1122</v>
      </c>
      <c r="B111" s="75" t="s">
        <v>495</v>
      </c>
      <c r="C111" s="234">
        <v>0</v>
      </c>
      <c r="D111" s="234">
        <v>0</v>
      </c>
    </row>
    <row r="112" spans="1:4" x14ac:dyDescent="0.2">
      <c r="A112" s="64">
        <v>1122</v>
      </c>
      <c r="B112" s="75" t="s">
        <v>496</v>
      </c>
      <c r="C112" s="234">
        <v>0</v>
      </c>
      <c r="D112" s="234">
        <v>0</v>
      </c>
    </row>
    <row r="113" spans="1:4" x14ac:dyDescent="0.2">
      <c r="A113" s="64"/>
      <c r="B113" s="76" t="s">
        <v>497</v>
      </c>
      <c r="C113" s="233">
        <v>5020419.9000000004</v>
      </c>
      <c r="D113" s="233">
        <v>-2927782.09</v>
      </c>
    </row>
    <row r="114" spans="1:4" x14ac:dyDescent="0.2">
      <c r="C114" s="65"/>
      <c r="D114" s="65"/>
    </row>
    <row r="115" spans="1:4" x14ac:dyDescent="0.2">
      <c r="B115" s="41" t="s">
        <v>239</v>
      </c>
    </row>
    <row r="116" spans="1:4" x14ac:dyDescent="0.2">
      <c r="C116" s="65"/>
    </row>
    <row r="130" spans="8:8" x14ac:dyDescent="0.2">
      <c r="H130" s="77"/>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0866141732283472" right="0.70866141732283472" top="0.74803149606299213" bottom="1.23" header="0.31496062992125984" footer="0.31496062992125984"/>
  <pageSetup paperSize="9" fitToHeight="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zoomScaleNormal="100" zoomScaleSheetLayoutView="100" workbookViewId="0">
      <selection activeCell="B26" sqref="B26"/>
    </sheetView>
  </sheetViews>
  <sheetFormatPr baseColWidth="10" defaultColWidth="9.140625" defaultRowHeight="11.25" x14ac:dyDescent="0.2"/>
  <cols>
    <col min="1" max="1" width="10" style="60" customWidth="1"/>
    <col min="2" max="2" width="48.140625" style="60" customWidth="1"/>
    <col min="3" max="3" width="22.85546875" style="60" customWidth="1"/>
    <col min="4" max="5" width="16.7109375" style="60" customWidth="1"/>
    <col min="6" max="16384" width="9.140625" style="60"/>
  </cols>
  <sheetData>
    <row r="1" spans="1:5" ht="18.95" customHeight="1" x14ac:dyDescent="0.2">
      <c r="A1" s="358" t="s">
        <v>1503</v>
      </c>
      <c r="B1" s="358"/>
      <c r="C1" s="358"/>
      <c r="D1" s="58" t="s">
        <v>97</v>
      </c>
      <c r="E1" s="199">
        <v>2021</v>
      </c>
    </row>
    <row r="2" spans="1:5" ht="18.95" customHeight="1" x14ac:dyDescent="0.2">
      <c r="A2" s="358" t="s">
        <v>438</v>
      </c>
      <c r="B2" s="358"/>
      <c r="C2" s="358"/>
      <c r="D2" s="58" t="s">
        <v>99</v>
      </c>
      <c r="E2" s="199" t="s">
        <v>603</v>
      </c>
    </row>
    <row r="3" spans="1:5" ht="18.95" customHeight="1" x14ac:dyDescent="0.2">
      <c r="A3" s="358" t="s">
        <v>1504</v>
      </c>
      <c r="B3" s="358"/>
      <c r="C3" s="358"/>
      <c r="D3" s="58" t="s">
        <v>100</v>
      </c>
      <c r="E3" s="199">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63" t="s">
        <v>105</v>
      </c>
      <c r="D7" s="63" t="s">
        <v>106</v>
      </c>
      <c r="E7" s="63" t="s">
        <v>217</v>
      </c>
    </row>
    <row r="8" spans="1:5" x14ac:dyDescent="0.2">
      <c r="A8" s="64">
        <v>3110</v>
      </c>
      <c r="B8" s="60" t="s">
        <v>293</v>
      </c>
      <c r="C8" s="234">
        <v>5958504.5</v>
      </c>
    </row>
    <row r="9" spans="1:5" x14ac:dyDescent="0.2">
      <c r="A9" s="64">
        <v>3120</v>
      </c>
      <c r="B9" s="60" t="s">
        <v>440</v>
      </c>
      <c r="C9" s="234">
        <v>0</v>
      </c>
    </row>
    <row r="10" spans="1:5" x14ac:dyDescent="0.2">
      <c r="A10" s="64">
        <v>3130</v>
      </c>
      <c r="B10" s="60" t="s">
        <v>441</v>
      </c>
      <c r="C10" s="234">
        <v>0</v>
      </c>
    </row>
    <row r="12" spans="1:5" x14ac:dyDescent="0.2">
      <c r="A12" s="62" t="s">
        <v>442</v>
      </c>
      <c r="B12" s="62"/>
      <c r="C12" s="62"/>
      <c r="D12" s="62"/>
      <c r="E12" s="62"/>
    </row>
    <row r="13" spans="1:5" x14ac:dyDescent="0.2">
      <c r="A13" s="63" t="s">
        <v>103</v>
      </c>
      <c r="B13" s="63" t="s">
        <v>104</v>
      </c>
      <c r="C13" s="63" t="s">
        <v>105</v>
      </c>
      <c r="D13" s="63" t="s">
        <v>443</v>
      </c>
      <c r="E13" s="63"/>
    </row>
    <row r="14" spans="1:5" x14ac:dyDescent="0.2">
      <c r="A14" s="64">
        <v>3210</v>
      </c>
      <c r="B14" s="60" t="s">
        <v>444</v>
      </c>
      <c r="C14" s="234">
        <v>89354.379999999423</v>
      </c>
    </row>
    <row r="15" spans="1:5" x14ac:dyDescent="0.2">
      <c r="A15" s="64">
        <v>3220</v>
      </c>
      <c r="B15" s="60" t="s">
        <v>445</v>
      </c>
      <c r="C15" s="234">
        <v>2806330.97</v>
      </c>
    </row>
    <row r="16" spans="1:5" x14ac:dyDescent="0.2">
      <c r="A16" s="64">
        <v>3230</v>
      </c>
      <c r="B16" s="60" t="s">
        <v>446</v>
      </c>
      <c r="C16" s="234">
        <v>0</v>
      </c>
    </row>
    <row r="17" spans="1:3" x14ac:dyDescent="0.2">
      <c r="A17" s="64">
        <v>3231</v>
      </c>
      <c r="B17" s="60" t="s">
        <v>447</v>
      </c>
      <c r="C17" s="234">
        <v>0</v>
      </c>
    </row>
    <row r="18" spans="1:3" x14ac:dyDescent="0.2">
      <c r="A18" s="64">
        <v>3232</v>
      </c>
      <c r="B18" s="60" t="s">
        <v>448</v>
      </c>
      <c r="C18" s="234">
        <v>0</v>
      </c>
    </row>
    <row r="19" spans="1:3" x14ac:dyDescent="0.2">
      <c r="A19" s="64">
        <v>3233</v>
      </c>
      <c r="B19" s="60" t="s">
        <v>449</v>
      </c>
      <c r="C19" s="234">
        <v>0</v>
      </c>
    </row>
    <row r="20" spans="1:3" x14ac:dyDescent="0.2">
      <c r="A20" s="64">
        <v>3239</v>
      </c>
      <c r="B20" s="60" t="s">
        <v>450</v>
      </c>
      <c r="C20" s="234">
        <v>0</v>
      </c>
    </row>
    <row r="21" spans="1:3" x14ac:dyDescent="0.2">
      <c r="A21" s="64">
        <v>3240</v>
      </c>
      <c r="B21" s="60" t="s">
        <v>451</v>
      </c>
      <c r="C21" s="234">
        <v>0</v>
      </c>
    </row>
    <row r="22" spans="1:3" x14ac:dyDescent="0.2">
      <c r="A22" s="64">
        <v>3241</v>
      </c>
      <c r="B22" s="60" t="s">
        <v>452</v>
      </c>
      <c r="C22" s="234">
        <v>0</v>
      </c>
    </row>
    <row r="23" spans="1:3" x14ac:dyDescent="0.2">
      <c r="A23" s="64">
        <v>3242</v>
      </c>
      <c r="B23" s="60" t="s">
        <v>453</v>
      </c>
      <c r="C23" s="234">
        <v>0</v>
      </c>
    </row>
    <row r="24" spans="1:3" x14ac:dyDescent="0.2">
      <c r="A24" s="64">
        <v>3243</v>
      </c>
      <c r="B24" s="60" t="s">
        <v>454</v>
      </c>
      <c r="C24" s="234">
        <v>0</v>
      </c>
    </row>
    <row r="25" spans="1:3" x14ac:dyDescent="0.2">
      <c r="A25" s="64">
        <v>3250</v>
      </c>
      <c r="B25" s="60" t="s">
        <v>455</v>
      </c>
      <c r="C25" s="234">
        <v>0</v>
      </c>
    </row>
    <row r="26" spans="1:3" x14ac:dyDescent="0.2">
      <c r="A26" s="64">
        <v>3251</v>
      </c>
      <c r="B26" s="60" t="s">
        <v>456</v>
      </c>
      <c r="C26" s="234">
        <v>0</v>
      </c>
    </row>
    <row r="27" spans="1:3" x14ac:dyDescent="0.2">
      <c r="A27" s="64">
        <v>3252</v>
      </c>
      <c r="B27" s="60" t="s">
        <v>457</v>
      </c>
      <c r="C27" s="234">
        <v>0</v>
      </c>
    </row>
    <row r="29" spans="1:3" x14ac:dyDescent="0.2">
      <c r="B29" s="41" t="s">
        <v>239</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74803149606299213" bottom="0.74803149606299213" header="0.31496062992125984" footer="0.31496062992125984"/>
  <pageSetup scale="7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showGridLines="0" zoomScaleNormal="100" zoomScaleSheetLayoutView="100" workbookViewId="0">
      <selection activeCell="B26" sqref="B26"/>
    </sheetView>
  </sheetViews>
  <sheetFormatPr baseColWidth="10" defaultColWidth="9.140625" defaultRowHeight="11.25" x14ac:dyDescent="0.2"/>
  <cols>
    <col min="1" max="1" width="10" style="60" customWidth="1"/>
    <col min="2" max="2" width="63.42578125" style="60" bestFit="1" customWidth="1"/>
    <col min="3" max="3" width="15.28515625" style="60" bestFit="1" customWidth="1"/>
    <col min="4" max="4" width="16.42578125" style="60" bestFit="1" customWidth="1"/>
    <col min="5" max="5" width="19.140625" style="60" customWidth="1"/>
    <col min="6" max="6" width="9.140625" style="60"/>
    <col min="7" max="7" width="22.140625" style="60" bestFit="1" customWidth="1"/>
    <col min="8" max="16384" width="9.140625" style="60"/>
  </cols>
  <sheetData>
    <row r="1" spans="1:5" s="66" customFormat="1" ht="18.95" customHeight="1" x14ac:dyDescent="0.25">
      <c r="A1" s="358" t="s">
        <v>1503</v>
      </c>
      <c r="B1" s="358"/>
      <c r="C1" s="358"/>
      <c r="D1" s="58" t="s">
        <v>97</v>
      </c>
      <c r="E1" s="199">
        <v>2021</v>
      </c>
    </row>
    <row r="2" spans="1:5" s="66" customFormat="1" ht="18.95" customHeight="1" x14ac:dyDescent="0.25">
      <c r="A2" s="358" t="s">
        <v>458</v>
      </c>
      <c r="B2" s="358"/>
      <c r="C2" s="358"/>
      <c r="D2" s="58" t="s">
        <v>99</v>
      </c>
      <c r="E2" s="199" t="s">
        <v>603</v>
      </c>
    </row>
    <row r="3" spans="1:5" s="66" customFormat="1" ht="18.95" customHeight="1" x14ac:dyDescent="0.25">
      <c r="A3" s="358" t="s">
        <v>1504</v>
      </c>
      <c r="B3" s="358"/>
      <c r="C3" s="358"/>
      <c r="D3" s="58" t="s">
        <v>100</v>
      </c>
      <c r="E3" s="199">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x14ac:dyDescent="0.2">
      <c r="A8" s="64">
        <v>1111</v>
      </c>
      <c r="B8" s="60" t="s">
        <v>461</v>
      </c>
      <c r="C8" s="234">
        <v>0</v>
      </c>
      <c r="D8" s="234">
        <v>2684.56</v>
      </c>
      <c r="E8" s="65"/>
    </row>
    <row r="9" spans="1:5" x14ac:dyDescent="0.2">
      <c r="A9" s="64">
        <v>1112</v>
      </c>
      <c r="B9" s="60" t="s">
        <v>462</v>
      </c>
      <c r="C9" s="234">
        <v>1562837.2</v>
      </c>
      <c r="D9" s="234">
        <v>1654420.97</v>
      </c>
      <c r="E9" s="65"/>
    </row>
    <row r="10" spans="1:5" x14ac:dyDescent="0.2">
      <c r="A10" s="64">
        <v>1113</v>
      </c>
      <c r="B10" s="60" t="s">
        <v>463</v>
      </c>
      <c r="C10" s="234">
        <v>0</v>
      </c>
      <c r="D10" s="234">
        <v>0</v>
      </c>
      <c r="E10" s="65"/>
    </row>
    <row r="11" spans="1:5" x14ac:dyDescent="0.2">
      <c r="A11" s="64">
        <v>1114</v>
      </c>
      <c r="B11" s="60" t="s">
        <v>107</v>
      </c>
      <c r="C11" s="234">
        <v>1129244.02</v>
      </c>
      <c r="D11" s="234">
        <v>1331748.6599999999</v>
      </c>
      <c r="E11" s="65"/>
    </row>
    <row r="12" spans="1:5" x14ac:dyDescent="0.2">
      <c r="A12" s="64">
        <v>1115</v>
      </c>
      <c r="B12" s="60" t="s">
        <v>108</v>
      </c>
      <c r="C12" s="234">
        <v>0</v>
      </c>
      <c r="D12" s="234">
        <v>0</v>
      </c>
      <c r="E12" s="65"/>
    </row>
    <row r="13" spans="1:5" x14ac:dyDescent="0.2">
      <c r="A13" s="64">
        <v>1116</v>
      </c>
      <c r="B13" s="60" t="s">
        <v>464</v>
      </c>
      <c r="C13" s="234">
        <v>0</v>
      </c>
      <c r="D13" s="234">
        <v>0</v>
      </c>
      <c r="E13" s="65"/>
    </row>
    <row r="14" spans="1:5" x14ac:dyDescent="0.2">
      <c r="A14" s="64">
        <v>1119</v>
      </c>
      <c r="B14" s="60" t="s">
        <v>465</v>
      </c>
      <c r="C14" s="234">
        <v>0</v>
      </c>
      <c r="D14" s="234">
        <v>0</v>
      </c>
      <c r="E14" s="65"/>
    </row>
    <row r="15" spans="1:5" x14ac:dyDescent="0.2">
      <c r="A15" s="68">
        <v>1110</v>
      </c>
      <c r="B15" s="69" t="s">
        <v>466</v>
      </c>
      <c r="C15" s="233">
        <f>SUM(C8:C14)</f>
        <v>2692081.2199999997</v>
      </c>
      <c r="D15" s="233">
        <f>SUM(D8:D14)</f>
        <v>2988854.19</v>
      </c>
      <c r="E15" s="65"/>
    </row>
    <row r="18" spans="1:4" x14ac:dyDescent="0.2">
      <c r="A18" s="62" t="s">
        <v>467</v>
      </c>
      <c r="B18" s="62"/>
      <c r="C18" s="62"/>
      <c r="D18" s="62"/>
    </row>
    <row r="19" spans="1:4" x14ac:dyDescent="0.2">
      <c r="A19" s="63" t="s">
        <v>103</v>
      </c>
      <c r="B19" s="63" t="s">
        <v>460</v>
      </c>
      <c r="C19" s="67" t="s">
        <v>611</v>
      </c>
      <c r="D19" s="67" t="s">
        <v>469</v>
      </c>
    </row>
    <row r="20" spans="1:4" x14ac:dyDescent="0.2">
      <c r="A20" s="68">
        <v>1230</v>
      </c>
      <c r="B20" s="70" t="s">
        <v>156</v>
      </c>
      <c r="C20" s="233">
        <f>+C21+C22+C23+C24+C25+C26+C27</f>
        <v>0</v>
      </c>
      <c r="D20" s="233">
        <f>+D21+D22+D23+D24+D25+D26+D27</f>
        <v>0</v>
      </c>
    </row>
    <row r="21" spans="1:4" x14ac:dyDescent="0.2">
      <c r="A21" s="64">
        <v>1231</v>
      </c>
      <c r="B21" s="60" t="s">
        <v>157</v>
      </c>
      <c r="C21" s="234">
        <v>0</v>
      </c>
      <c r="D21" s="234">
        <v>0</v>
      </c>
    </row>
    <row r="22" spans="1:4" x14ac:dyDescent="0.2">
      <c r="A22" s="64">
        <v>1232</v>
      </c>
      <c r="B22" s="60" t="s">
        <v>158</v>
      </c>
      <c r="C22" s="234">
        <v>0</v>
      </c>
      <c r="D22" s="234">
        <v>0</v>
      </c>
    </row>
    <row r="23" spans="1:4" x14ac:dyDescent="0.2">
      <c r="A23" s="64">
        <v>1233</v>
      </c>
      <c r="B23" s="60" t="s">
        <v>159</v>
      </c>
      <c r="C23" s="234">
        <v>0</v>
      </c>
      <c r="D23" s="234">
        <v>0</v>
      </c>
    </row>
    <row r="24" spans="1:4" x14ac:dyDescent="0.2">
      <c r="A24" s="64">
        <v>1234</v>
      </c>
      <c r="B24" s="60" t="s">
        <v>160</v>
      </c>
      <c r="C24" s="234">
        <v>0</v>
      </c>
      <c r="D24" s="234">
        <v>0</v>
      </c>
    </row>
    <row r="25" spans="1:4" x14ac:dyDescent="0.2">
      <c r="A25" s="64">
        <v>1235</v>
      </c>
      <c r="B25" s="60" t="s">
        <v>161</v>
      </c>
      <c r="C25" s="234">
        <v>0</v>
      </c>
      <c r="D25" s="234">
        <v>0</v>
      </c>
    </row>
    <row r="26" spans="1:4" x14ac:dyDescent="0.2">
      <c r="A26" s="64">
        <v>1236</v>
      </c>
      <c r="B26" s="60" t="s">
        <v>162</v>
      </c>
      <c r="C26" s="234">
        <v>0</v>
      </c>
      <c r="D26" s="234">
        <v>0</v>
      </c>
    </row>
    <row r="27" spans="1:4" x14ac:dyDescent="0.2">
      <c r="A27" s="64">
        <v>1239</v>
      </c>
      <c r="B27" s="60" t="s">
        <v>163</v>
      </c>
      <c r="C27" s="234">
        <v>0</v>
      </c>
      <c r="D27" s="234">
        <v>0</v>
      </c>
    </row>
    <row r="28" spans="1:4" x14ac:dyDescent="0.2">
      <c r="A28" s="68">
        <v>1240</v>
      </c>
      <c r="B28" s="70" t="s">
        <v>164</v>
      </c>
      <c r="C28" s="233">
        <f>+C29+C30+C31+C32+C33+C34+C35+C36</f>
        <v>8062</v>
      </c>
      <c r="D28" s="233">
        <f>+D29+D30+D31+D32+D33+D34+D35+D36</f>
        <v>8062</v>
      </c>
    </row>
    <row r="29" spans="1:4" x14ac:dyDescent="0.2">
      <c r="A29" s="64">
        <v>1241</v>
      </c>
      <c r="B29" s="60" t="s">
        <v>165</v>
      </c>
      <c r="C29" s="234">
        <v>0</v>
      </c>
      <c r="D29" s="234">
        <v>0</v>
      </c>
    </row>
    <row r="30" spans="1:4" x14ac:dyDescent="0.2">
      <c r="A30" s="64">
        <v>1242</v>
      </c>
      <c r="B30" s="60" t="s">
        <v>166</v>
      </c>
      <c r="C30" s="234">
        <v>0</v>
      </c>
      <c r="D30" s="234">
        <v>0</v>
      </c>
    </row>
    <row r="31" spans="1:4" x14ac:dyDescent="0.2">
      <c r="A31" s="64">
        <v>1243</v>
      </c>
      <c r="B31" s="60" t="s">
        <v>167</v>
      </c>
      <c r="C31" s="234">
        <v>0</v>
      </c>
      <c r="D31" s="234">
        <v>0</v>
      </c>
    </row>
    <row r="32" spans="1:4" x14ac:dyDescent="0.2">
      <c r="A32" s="64">
        <v>1244</v>
      </c>
      <c r="B32" s="60" t="s">
        <v>168</v>
      </c>
      <c r="C32" s="234">
        <v>0</v>
      </c>
      <c r="D32" s="234">
        <v>0</v>
      </c>
    </row>
    <row r="33" spans="1:4" x14ac:dyDescent="0.2">
      <c r="A33" s="64">
        <v>1245</v>
      </c>
      <c r="B33" s="60" t="s">
        <v>169</v>
      </c>
      <c r="C33" s="234">
        <v>0</v>
      </c>
      <c r="D33" s="234">
        <v>0</v>
      </c>
    </row>
    <row r="34" spans="1:4" x14ac:dyDescent="0.2">
      <c r="A34" s="64">
        <v>1246</v>
      </c>
      <c r="B34" s="60" t="s">
        <v>170</v>
      </c>
      <c r="C34" s="234">
        <v>8062</v>
      </c>
      <c r="D34" s="234">
        <v>8062</v>
      </c>
    </row>
    <row r="35" spans="1:4" x14ac:dyDescent="0.2">
      <c r="A35" s="64">
        <v>1247</v>
      </c>
      <c r="B35" s="60" t="s">
        <v>171</v>
      </c>
      <c r="C35" s="234">
        <v>0</v>
      </c>
      <c r="D35" s="234">
        <v>0</v>
      </c>
    </row>
    <row r="36" spans="1:4" x14ac:dyDescent="0.2">
      <c r="A36" s="64">
        <v>1248</v>
      </c>
      <c r="B36" s="60" t="s">
        <v>172</v>
      </c>
      <c r="C36" s="234">
        <v>0</v>
      </c>
      <c r="D36" s="234">
        <v>0</v>
      </c>
    </row>
    <row r="37" spans="1:4" x14ac:dyDescent="0.2">
      <c r="A37" s="68">
        <v>1250</v>
      </c>
      <c r="B37" s="70" t="s">
        <v>176</v>
      </c>
      <c r="C37" s="233">
        <f>+C38+C39+C40+C41+C42</f>
        <v>127972.7</v>
      </c>
      <c r="D37" s="233">
        <f>+D38+D39+D40+D41+D42</f>
        <v>127972.7</v>
      </c>
    </row>
    <row r="38" spans="1:4" x14ac:dyDescent="0.2">
      <c r="A38" s="64">
        <v>1251</v>
      </c>
      <c r="B38" s="60" t="s">
        <v>177</v>
      </c>
      <c r="C38" s="234">
        <v>0</v>
      </c>
      <c r="D38" s="234">
        <v>0</v>
      </c>
    </row>
    <row r="39" spans="1:4" x14ac:dyDescent="0.2">
      <c r="A39" s="64">
        <v>1252</v>
      </c>
      <c r="B39" s="60" t="s">
        <v>178</v>
      </c>
      <c r="C39" s="234">
        <v>0</v>
      </c>
      <c r="D39" s="234">
        <v>0</v>
      </c>
    </row>
    <row r="40" spans="1:4" x14ac:dyDescent="0.2">
      <c r="A40" s="64">
        <v>1253</v>
      </c>
      <c r="B40" s="60" t="s">
        <v>179</v>
      </c>
      <c r="C40" s="234">
        <v>0</v>
      </c>
      <c r="D40" s="234">
        <v>0</v>
      </c>
    </row>
    <row r="41" spans="1:4" x14ac:dyDescent="0.2">
      <c r="A41" s="64">
        <v>1254</v>
      </c>
      <c r="B41" s="60" t="s">
        <v>180</v>
      </c>
      <c r="C41" s="234">
        <v>0</v>
      </c>
      <c r="D41" s="234">
        <v>0</v>
      </c>
    </row>
    <row r="42" spans="1:4" x14ac:dyDescent="0.2">
      <c r="A42" s="64">
        <v>1259</v>
      </c>
      <c r="B42" s="60" t="s">
        <v>181</v>
      </c>
      <c r="C42" s="234">
        <v>127972.7</v>
      </c>
      <c r="D42" s="234">
        <v>127972.7</v>
      </c>
    </row>
    <row r="43" spans="1:4" x14ac:dyDescent="0.2">
      <c r="A43" s="64"/>
      <c r="B43" s="69" t="s">
        <v>470</v>
      </c>
      <c r="C43" s="233">
        <f>+C20+C28+C37</f>
        <v>136034.70000000001</v>
      </c>
      <c r="D43" s="233">
        <f>+D20+D28+D37</f>
        <v>136034.70000000001</v>
      </c>
    </row>
    <row r="45" spans="1:4" x14ac:dyDescent="0.2">
      <c r="A45" s="62" t="s">
        <v>471</v>
      </c>
      <c r="B45" s="62"/>
      <c r="C45" s="62"/>
      <c r="D45" s="62"/>
    </row>
    <row r="46" spans="1:4" x14ac:dyDescent="0.2">
      <c r="A46" s="63" t="s">
        <v>103</v>
      </c>
      <c r="B46" s="63" t="s">
        <v>460</v>
      </c>
      <c r="C46" s="67">
        <v>2021</v>
      </c>
      <c r="D46" s="67">
        <v>2020</v>
      </c>
    </row>
    <row r="47" spans="1:4" x14ac:dyDescent="0.2">
      <c r="A47" s="68">
        <v>3210</v>
      </c>
      <c r="B47" s="70" t="s">
        <v>472</v>
      </c>
      <c r="C47" s="233">
        <v>89354.379999999423</v>
      </c>
      <c r="D47" s="233">
        <v>206109.71999999974</v>
      </c>
    </row>
    <row r="48" spans="1:4" x14ac:dyDescent="0.2">
      <c r="A48" s="64"/>
      <c r="B48" s="69" t="s">
        <v>473</v>
      </c>
      <c r="C48" s="233">
        <f>+C49+C61+C93+C96</f>
        <v>242498.96</v>
      </c>
      <c r="D48" s="233">
        <f>+D49+D61+D93+D96</f>
        <v>191416.34000000003</v>
      </c>
    </row>
    <row r="49" spans="1:4" x14ac:dyDescent="0.2">
      <c r="A49" s="68">
        <v>5400</v>
      </c>
      <c r="B49" s="70" t="s">
        <v>287</v>
      </c>
      <c r="C49" s="233">
        <v>0</v>
      </c>
      <c r="D49" s="233">
        <v>0</v>
      </c>
    </row>
    <row r="50" spans="1:4" x14ac:dyDescent="0.2">
      <c r="A50" s="64">
        <v>5410</v>
      </c>
      <c r="B50" s="60" t="s">
        <v>474</v>
      </c>
      <c r="C50" s="234">
        <v>0</v>
      </c>
      <c r="D50" s="234">
        <v>0</v>
      </c>
    </row>
    <row r="51" spans="1:4" x14ac:dyDescent="0.2">
      <c r="A51" s="64">
        <v>5411</v>
      </c>
      <c r="B51" s="60" t="s">
        <v>285</v>
      </c>
      <c r="C51" s="234">
        <v>0</v>
      </c>
      <c r="D51" s="234">
        <v>0</v>
      </c>
    </row>
    <row r="52" spans="1:4" x14ac:dyDescent="0.2">
      <c r="A52" s="64">
        <v>5420</v>
      </c>
      <c r="B52" s="60" t="s">
        <v>475</v>
      </c>
      <c r="C52" s="234">
        <v>0</v>
      </c>
      <c r="D52" s="234">
        <v>0</v>
      </c>
    </row>
    <row r="53" spans="1:4" x14ac:dyDescent="0.2">
      <c r="A53" s="64">
        <v>5421</v>
      </c>
      <c r="B53" s="60" t="s">
        <v>282</v>
      </c>
      <c r="C53" s="234">
        <v>0</v>
      </c>
      <c r="D53" s="234">
        <v>0</v>
      </c>
    </row>
    <row r="54" spans="1:4" x14ac:dyDescent="0.2">
      <c r="A54" s="64">
        <v>5430</v>
      </c>
      <c r="B54" s="60" t="s">
        <v>476</v>
      </c>
      <c r="C54" s="234">
        <v>0</v>
      </c>
      <c r="D54" s="234">
        <v>0</v>
      </c>
    </row>
    <row r="55" spans="1:4" x14ac:dyDescent="0.2">
      <c r="A55" s="64">
        <v>5431</v>
      </c>
      <c r="B55" s="60" t="s">
        <v>279</v>
      </c>
      <c r="C55" s="234">
        <v>0</v>
      </c>
      <c r="D55" s="234">
        <v>0</v>
      </c>
    </row>
    <row r="56" spans="1:4" x14ac:dyDescent="0.2">
      <c r="A56" s="64">
        <v>5440</v>
      </c>
      <c r="B56" s="60" t="s">
        <v>477</v>
      </c>
      <c r="C56" s="234">
        <v>0</v>
      </c>
      <c r="D56" s="234">
        <v>0</v>
      </c>
    </row>
    <row r="57" spans="1:4" x14ac:dyDescent="0.2">
      <c r="A57" s="64">
        <v>5441</v>
      </c>
      <c r="B57" s="60" t="s">
        <v>477</v>
      </c>
      <c r="C57" s="234">
        <v>0</v>
      </c>
      <c r="D57" s="234">
        <v>0</v>
      </c>
    </row>
    <row r="58" spans="1:4" x14ac:dyDescent="0.2">
      <c r="A58" s="64">
        <v>5450</v>
      </c>
      <c r="B58" s="60" t="s">
        <v>478</v>
      </c>
      <c r="C58" s="234">
        <v>0</v>
      </c>
      <c r="D58" s="234">
        <v>0</v>
      </c>
    </row>
    <row r="59" spans="1:4" x14ac:dyDescent="0.2">
      <c r="A59" s="64">
        <v>5451</v>
      </c>
      <c r="B59" s="60" t="s">
        <v>275</v>
      </c>
      <c r="C59" s="234">
        <v>0</v>
      </c>
      <c r="D59" s="234">
        <v>0</v>
      </c>
    </row>
    <row r="60" spans="1:4" x14ac:dyDescent="0.2">
      <c r="A60" s="64">
        <v>5452</v>
      </c>
      <c r="B60" s="60" t="s">
        <v>274</v>
      </c>
      <c r="C60" s="234">
        <v>0</v>
      </c>
      <c r="D60" s="234">
        <v>0</v>
      </c>
    </row>
    <row r="61" spans="1:4" x14ac:dyDescent="0.2">
      <c r="A61" s="68">
        <v>5500</v>
      </c>
      <c r="B61" s="70" t="s">
        <v>273</v>
      </c>
      <c r="C61" s="233">
        <f>+C62+C63+C64+C65+C66+C67+C68+C69+C70</f>
        <v>242498.96</v>
      </c>
      <c r="D61" s="233">
        <f>+D62+D63+D64+D65+D66+D67+D68+D69+D70</f>
        <v>191416.34000000003</v>
      </c>
    </row>
    <row r="62" spans="1:4" x14ac:dyDescent="0.2">
      <c r="A62" s="64">
        <v>5510</v>
      </c>
      <c r="B62" s="60" t="s">
        <v>272</v>
      </c>
      <c r="C62" s="234">
        <v>0</v>
      </c>
      <c r="D62" s="234">
        <v>0</v>
      </c>
    </row>
    <row r="63" spans="1:4" x14ac:dyDescent="0.2">
      <c r="A63" s="64">
        <v>5511</v>
      </c>
      <c r="B63" s="60" t="s">
        <v>271</v>
      </c>
      <c r="C63" s="234">
        <v>0</v>
      </c>
      <c r="D63" s="234">
        <v>0</v>
      </c>
    </row>
    <row r="64" spans="1:4" x14ac:dyDescent="0.2">
      <c r="A64" s="64">
        <v>5512</v>
      </c>
      <c r="B64" s="60" t="s">
        <v>270</v>
      </c>
      <c r="C64" s="234">
        <v>0</v>
      </c>
      <c r="D64" s="234">
        <v>0</v>
      </c>
    </row>
    <row r="65" spans="1:4" x14ac:dyDescent="0.2">
      <c r="A65" s="64">
        <v>5513</v>
      </c>
      <c r="B65" s="60" t="s">
        <v>269</v>
      </c>
      <c r="C65" s="234">
        <v>0</v>
      </c>
      <c r="D65" s="234">
        <v>0</v>
      </c>
    </row>
    <row r="66" spans="1:4" x14ac:dyDescent="0.2">
      <c r="A66" s="64">
        <v>5514</v>
      </c>
      <c r="B66" s="60" t="s">
        <v>268</v>
      </c>
      <c r="C66" s="234">
        <v>0</v>
      </c>
      <c r="D66" s="234">
        <v>0</v>
      </c>
    </row>
    <row r="67" spans="1:4" x14ac:dyDescent="0.2">
      <c r="A67" s="64">
        <v>5515</v>
      </c>
      <c r="B67" s="60" t="s">
        <v>267</v>
      </c>
      <c r="C67" s="234">
        <v>83083.5</v>
      </c>
      <c r="D67" s="234">
        <v>73095.240000000005</v>
      </c>
    </row>
    <row r="68" spans="1:4" x14ac:dyDescent="0.2">
      <c r="A68" s="64">
        <v>5516</v>
      </c>
      <c r="B68" s="60" t="s">
        <v>266</v>
      </c>
      <c r="C68" s="234">
        <v>0</v>
      </c>
      <c r="D68" s="234">
        <v>0</v>
      </c>
    </row>
    <row r="69" spans="1:4" x14ac:dyDescent="0.2">
      <c r="A69" s="64">
        <v>5517</v>
      </c>
      <c r="B69" s="60" t="s">
        <v>265</v>
      </c>
      <c r="C69" s="234">
        <v>159415.46</v>
      </c>
      <c r="D69" s="234">
        <v>118321.1</v>
      </c>
    </row>
    <row r="70" spans="1:4" x14ac:dyDescent="0.2">
      <c r="A70" s="64">
        <v>5518</v>
      </c>
      <c r="B70" s="60" t="s">
        <v>264</v>
      </c>
      <c r="C70" s="234">
        <v>0</v>
      </c>
      <c r="D70" s="234">
        <v>0</v>
      </c>
    </row>
    <row r="71" spans="1:4" x14ac:dyDescent="0.2">
      <c r="A71" s="64">
        <v>5520</v>
      </c>
      <c r="B71" s="60" t="s">
        <v>263</v>
      </c>
      <c r="C71" s="234">
        <v>0</v>
      </c>
      <c r="D71" s="234">
        <v>0</v>
      </c>
    </row>
    <row r="72" spans="1:4" x14ac:dyDescent="0.2">
      <c r="A72" s="64">
        <v>5521</v>
      </c>
      <c r="B72" s="60" t="s">
        <v>262</v>
      </c>
      <c r="C72" s="234">
        <v>0</v>
      </c>
      <c r="D72" s="234">
        <v>0</v>
      </c>
    </row>
    <row r="73" spans="1:4" x14ac:dyDescent="0.2">
      <c r="A73" s="64">
        <v>5522</v>
      </c>
      <c r="B73" s="60" t="s">
        <v>261</v>
      </c>
      <c r="C73" s="234">
        <v>0</v>
      </c>
      <c r="D73" s="234">
        <v>0</v>
      </c>
    </row>
    <row r="74" spans="1:4" x14ac:dyDescent="0.2">
      <c r="A74" s="64">
        <v>5530</v>
      </c>
      <c r="B74" s="60" t="s">
        <v>260</v>
      </c>
      <c r="C74" s="234">
        <v>0</v>
      </c>
      <c r="D74" s="234">
        <v>0</v>
      </c>
    </row>
    <row r="75" spans="1:4" x14ac:dyDescent="0.2">
      <c r="A75" s="64">
        <v>5531</v>
      </c>
      <c r="B75" s="60" t="s">
        <v>259</v>
      </c>
      <c r="C75" s="234">
        <v>0</v>
      </c>
      <c r="D75" s="234">
        <v>0</v>
      </c>
    </row>
    <row r="76" spans="1:4" x14ac:dyDescent="0.2">
      <c r="A76" s="64">
        <v>5532</v>
      </c>
      <c r="B76" s="60" t="s">
        <v>258</v>
      </c>
      <c r="C76" s="234">
        <v>0</v>
      </c>
      <c r="D76" s="234">
        <v>0</v>
      </c>
    </row>
    <row r="77" spans="1:4" x14ac:dyDescent="0.2">
      <c r="A77" s="64">
        <v>5533</v>
      </c>
      <c r="B77" s="60" t="s">
        <v>257</v>
      </c>
      <c r="C77" s="234">
        <v>0</v>
      </c>
      <c r="D77" s="234">
        <v>0</v>
      </c>
    </row>
    <row r="78" spans="1:4" x14ac:dyDescent="0.2">
      <c r="A78" s="64">
        <v>5534</v>
      </c>
      <c r="B78" s="60" t="s">
        <v>256</v>
      </c>
      <c r="C78" s="234">
        <v>0</v>
      </c>
      <c r="D78" s="234">
        <v>0</v>
      </c>
    </row>
    <row r="79" spans="1:4" x14ac:dyDescent="0.2">
      <c r="A79" s="64">
        <v>5535</v>
      </c>
      <c r="B79" s="60" t="s">
        <v>255</v>
      </c>
      <c r="C79" s="234">
        <v>0</v>
      </c>
      <c r="D79" s="234">
        <v>0</v>
      </c>
    </row>
    <row r="80" spans="1:4" x14ac:dyDescent="0.2">
      <c r="A80" s="64">
        <v>5540</v>
      </c>
      <c r="B80" s="60" t="s">
        <v>254</v>
      </c>
      <c r="C80" s="234">
        <v>0</v>
      </c>
      <c r="D80" s="234">
        <v>0</v>
      </c>
    </row>
    <row r="81" spans="1:4" x14ac:dyDescent="0.2">
      <c r="A81" s="64">
        <v>5541</v>
      </c>
      <c r="B81" s="60" t="s">
        <v>254</v>
      </c>
      <c r="C81" s="234">
        <v>0</v>
      </c>
      <c r="D81" s="234">
        <v>0</v>
      </c>
    </row>
    <row r="82" spans="1:4" x14ac:dyDescent="0.2">
      <c r="A82" s="64">
        <v>5550</v>
      </c>
      <c r="B82" s="60" t="s">
        <v>253</v>
      </c>
      <c r="C82" s="234">
        <v>0</v>
      </c>
      <c r="D82" s="234">
        <v>0</v>
      </c>
    </row>
    <row r="83" spans="1:4" x14ac:dyDescent="0.2">
      <c r="A83" s="64">
        <v>5551</v>
      </c>
      <c r="B83" s="60" t="s">
        <v>253</v>
      </c>
      <c r="C83" s="234">
        <v>0</v>
      </c>
      <c r="D83" s="234">
        <v>0</v>
      </c>
    </row>
    <row r="84" spans="1:4" x14ac:dyDescent="0.2">
      <c r="A84" s="64">
        <v>5590</v>
      </c>
      <c r="B84" s="60" t="s">
        <v>252</v>
      </c>
      <c r="C84" s="234">
        <v>0</v>
      </c>
      <c r="D84" s="234">
        <v>0</v>
      </c>
    </row>
    <row r="85" spans="1:4" x14ac:dyDescent="0.2">
      <c r="A85" s="64">
        <v>5591</v>
      </c>
      <c r="B85" s="60" t="s">
        <v>251</v>
      </c>
      <c r="C85" s="234">
        <v>0</v>
      </c>
      <c r="D85" s="234">
        <v>0</v>
      </c>
    </row>
    <row r="86" spans="1:4" x14ac:dyDescent="0.2">
      <c r="A86" s="64">
        <v>5592</v>
      </c>
      <c r="B86" s="60" t="s">
        <v>250</v>
      </c>
      <c r="C86" s="234">
        <v>0</v>
      </c>
      <c r="D86" s="234">
        <v>0</v>
      </c>
    </row>
    <row r="87" spans="1:4" x14ac:dyDescent="0.2">
      <c r="A87" s="64">
        <v>5593</v>
      </c>
      <c r="B87" s="60" t="s">
        <v>249</v>
      </c>
      <c r="C87" s="234">
        <v>0</v>
      </c>
      <c r="D87" s="234">
        <v>0</v>
      </c>
    </row>
    <row r="88" spans="1:4" x14ac:dyDescent="0.2">
      <c r="A88" s="64">
        <v>5594</v>
      </c>
      <c r="B88" s="60" t="s">
        <v>479</v>
      </c>
      <c r="C88" s="234">
        <v>0</v>
      </c>
      <c r="D88" s="234">
        <v>0</v>
      </c>
    </row>
    <row r="89" spans="1:4" x14ac:dyDescent="0.2">
      <c r="A89" s="64">
        <v>5595</v>
      </c>
      <c r="B89" s="60" t="s">
        <v>247</v>
      </c>
      <c r="C89" s="234">
        <v>0</v>
      </c>
      <c r="D89" s="234">
        <v>0</v>
      </c>
    </row>
    <row r="90" spans="1:4" x14ac:dyDescent="0.2">
      <c r="A90" s="64">
        <v>5596</v>
      </c>
      <c r="B90" s="60" t="s">
        <v>246</v>
      </c>
      <c r="C90" s="234">
        <v>0</v>
      </c>
      <c r="D90" s="234">
        <v>0</v>
      </c>
    </row>
    <row r="91" spans="1:4" x14ac:dyDescent="0.2">
      <c r="A91" s="64">
        <v>5597</v>
      </c>
      <c r="B91" s="60" t="s">
        <v>245</v>
      </c>
      <c r="C91" s="234">
        <v>0</v>
      </c>
      <c r="D91" s="234">
        <v>0</v>
      </c>
    </row>
    <row r="92" spans="1:4" x14ac:dyDescent="0.2">
      <c r="A92" s="64">
        <v>5599</v>
      </c>
      <c r="B92" s="60" t="s">
        <v>243</v>
      </c>
      <c r="C92" s="234">
        <v>0</v>
      </c>
      <c r="D92" s="234">
        <v>0</v>
      </c>
    </row>
    <row r="93" spans="1:4" x14ac:dyDescent="0.2">
      <c r="A93" s="68">
        <v>5600</v>
      </c>
      <c r="B93" s="70" t="s">
        <v>242</v>
      </c>
      <c r="C93" s="233">
        <v>0</v>
      </c>
      <c r="D93" s="233">
        <v>0</v>
      </c>
    </row>
    <row r="94" spans="1:4" x14ac:dyDescent="0.2">
      <c r="A94" s="64">
        <v>5610</v>
      </c>
      <c r="B94" s="60" t="s">
        <v>241</v>
      </c>
      <c r="C94" s="234">
        <v>0</v>
      </c>
      <c r="D94" s="234">
        <v>0</v>
      </c>
    </row>
    <row r="95" spans="1:4" x14ac:dyDescent="0.2">
      <c r="A95" s="64">
        <v>5611</v>
      </c>
      <c r="B95" s="60" t="s">
        <v>240</v>
      </c>
      <c r="C95" s="234">
        <v>0</v>
      </c>
      <c r="D95" s="234">
        <v>0</v>
      </c>
    </row>
    <row r="96" spans="1:4" x14ac:dyDescent="0.2">
      <c r="A96" s="68">
        <v>2110</v>
      </c>
      <c r="B96" s="73" t="s">
        <v>480</v>
      </c>
      <c r="C96" s="233">
        <v>0</v>
      </c>
      <c r="D96" s="233">
        <v>0</v>
      </c>
    </row>
    <row r="97" spans="1:4" x14ac:dyDescent="0.2">
      <c r="A97" s="64">
        <v>2111</v>
      </c>
      <c r="B97" s="60" t="s">
        <v>481</v>
      </c>
      <c r="C97" s="234">
        <v>0</v>
      </c>
      <c r="D97" s="234">
        <v>0</v>
      </c>
    </row>
    <row r="98" spans="1:4" x14ac:dyDescent="0.2">
      <c r="A98" s="64">
        <v>2112</v>
      </c>
      <c r="B98" s="60" t="s">
        <v>482</v>
      </c>
      <c r="C98" s="234">
        <v>0</v>
      </c>
      <c r="D98" s="234">
        <v>0</v>
      </c>
    </row>
    <row r="99" spans="1:4" x14ac:dyDescent="0.2">
      <c r="A99" s="64">
        <v>2112</v>
      </c>
      <c r="B99" s="60" t="s">
        <v>483</v>
      </c>
      <c r="C99" s="234">
        <v>0</v>
      </c>
      <c r="D99" s="234">
        <v>0</v>
      </c>
    </row>
    <row r="100" spans="1:4" x14ac:dyDescent="0.2">
      <c r="A100" s="64">
        <v>2115</v>
      </c>
      <c r="B100" s="60" t="s">
        <v>484</v>
      </c>
      <c r="C100" s="234">
        <v>0</v>
      </c>
      <c r="D100" s="234">
        <v>0</v>
      </c>
    </row>
    <row r="101" spans="1:4" x14ac:dyDescent="0.2">
      <c r="A101" s="64">
        <v>2114</v>
      </c>
      <c r="B101" s="60" t="s">
        <v>485</v>
      </c>
      <c r="C101" s="234">
        <v>0</v>
      </c>
      <c r="D101" s="234">
        <v>0</v>
      </c>
    </row>
    <row r="102" spans="1:4" x14ac:dyDescent="0.2">
      <c r="A102" s="64"/>
      <c r="B102" s="69" t="s">
        <v>486</v>
      </c>
      <c r="C102" s="233">
        <f>+C103</f>
        <v>0</v>
      </c>
      <c r="D102" s="233">
        <v>0</v>
      </c>
    </row>
    <row r="103" spans="1:4" x14ac:dyDescent="0.2">
      <c r="A103" s="68">
        <v>1120</v>
      </c>
      <c r="B103" s="74" t="s">
        <v>487</v>
      </c>
      <c r="C103" s="233">
        <v>0</v>
      </c>
      <c r="D103" s="233">
        <v>0</v>
      </c>
    </row>
    <row r="104" spans="1:4" x14ac:dyDescent="0.2">
      <c r="A104" s="64">
        <v>1124</v>
      </c>
      <c r="B104" s="75" t="s">
        <v>488</v>
      </c>
      <c r="C104" s="234">
        <v>0</v>
      </c>
      <c r="D104" s="234">
        <v>0</v>
      </c>
    </row>
    <row r="105" spans="1:4" x14ac:dyDescent="0.2">
      <c r="A105" s="64">
        <v>1124</v>
      </c>
      <c r="B105" s="75" t="s">
        <v>489</v>
      </c>
      <c r="C105" s="234">
        <v>0</v>
      </c>
      <c r="D105" s="234">
        <v>0</v>
      </c>
    </row>
    <row r="106" spans="1:4" x14ac:dyDescent="0.2">
      <c r="A106" s="64">
        <v>1124</v>
      </c>
      <c r="B106" s="75" t="s">
        <v>490</v>
      </c>
      <c r="C106" s="234">
        <v>0</v>
      </c>
      <c r="D106" s="234">
        <v>0</v>
      </c>
    </row>
    <row r="107" spans="1:4" x14ac:dyDescent="0.2">
      <c r="A107" s="64">
        <v>1124</v>
      </c>
      <c r="B107" s="75" t="s">
        <v>491</v>
      </c>
      <c r="C107" s="234">
        <v>0</v>
      </c>
      <c r="D107" s="234">
        <v>0</v>
      </c>
    </row>
    <row r="108" spans="1:4" x14ac:dyDescent="0.2">
      <c r="A108" s="64">
        <v>1124</v>
      </c>
      <c r="B108" s="75" t="s">
        <v>492</v>
      </c>
      <c r="C108" s="234">
        <v>0</v>
      </c>
      <c r="D108" s="234">
        <v>0</v>
      </c>
    </row>
    <row r="109" spans="1:4" x14ac:dyDescent="0.2">
      <c r="A109" s="64">
        <v>1124</v>
      </c>
      <c r="B109" s="75" t="s">
        <v>493</v>
      </c>
      <c r="C109" s="234">
        <v>0</v>
      </c>
      <c r="D109" s="234">
        <v>0</v>
      </c>
    </row>
    <row r="110" spans="1:4" x14ac:dyDescent="0.2">
      <c r="A110" s="64">
        <v>1122</v>
      </c>
      <c r="B110" s="75" t="s">
        <v>494</v>
      </c>
      <c r="C110" s="234">
        <v>0</v>
      </c>
      <c r="D110" s="234">
        <v>0</v>
      </c>
    </row>
    <row r="111" spans="1:4" x14ac:dyDescent="0.2">
      <c r="A111" s="64">
        <v>1122</v>
      </c>
      <c r="B111" s="75" t="s">
        <v>495</v>
      </c>
      <c r="C111" s="234">
        <v>0</v>
      </c>
      <c r="D111" s="234">
        <v>0</v>
      </c>
    </row>
    <row r="112" spans="1:4" x14ac:dyDescent="0.2">
      <c r="A112" s="64">
        <v>1122</v>
      </c>
      <c r="B112" s="75" t="s">
        <v>496</v>
      </c>
      <c r="C112" s="234">
        <v>0</v>
      </c>
      <c r="D112" s="234">
        <v>0</v>
      </c>
    </row>
    <row r="113" spans="1:8" x14ac:dyDescent="0.2">
      <c r="A113" s="64"/>
      <c r="B113" s="76" t="s">
        <v>497</v>
      </c>
      <c r="C113" s="233">
        <f>C47+C48-C102</f>
        <v>331853.33999999939</v>
      </c>
      <c r="D113" s="233">
        <f>D47+D48-D102</f>
        <v>397526.05999999976</v>
      </c>
    </row>
    <row r="115" spans="1:8" x14ac:dyDescent="0.2">
      <c r="B115" s="41" t="s">
        <v>239</v>
      </c>
    </row>
    <row r="117" spans="1:8" x14ac:dyDescent="0.2">
      <c r="C117" s="297"/>
      <c r="D117" s="297"/>
    </row>
    <row r="119" spans="1:8" x14ac:dyDescent="0.2">
      <c r="C119" s="297"/>
      <c r="D119" s="297"/>
    </row>
    <row r="125" spans="1:8" x14ac:dyDescent="0.2">
      <c r="H125" s="77"/>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0866141732283472" right="0.70866141732283472" top="0.74803149606299213" bottom="0.74803149606299213" header="0.31496062992125984" footer="0.31496062992125984"/>
  <pageSetup paperSize="9" scale="7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zoomScaleNormal="100" zoomScaleSheetLayoutView="100" workbookViewId="0">
      <selection activeCell="B26" sqref="B26"/>
    </sheetView>
  </sheetViews>
  <sheetFormatPr baseColWidth="10" defaultColWidth="11.42578125" defaultRowHeight="11.25" x14ac:dyDescent="0.2"/>
  <cols>
    <col min="1" max="1" width="3.28515625" style="82" customWidth="1"/>
    <col min="2" max="2" width="63.140625" style="82" customWidth="1"/>
    <col min="3" max="3" width="17.7109375" style="82" customWidth="1"/>
    <col min="4" max="16384" width="11.42578125" style="82"/>
  </cols>
  <sheetData>
    <row r="1" spans="1:3" s="78" customFormat="1" ht="18" customHeight="1" x14ac:dyDescent="0.25">
      <c r="A1" s="359" t="s">
        <v>1503</v>
      </c>
      <c r="B1" s="360"/>
      <c r="C1" s="361"/>
    </row>
    <row r="2" spans="1:3" s="78" customFormat="1" ht="18" customHeight="1" x14ac:dyDescent="0.25">
      <c r="A2" s="362" t="s">
        <v>498</v>
      </c>
      <c r="B2" s="363"/>
      <c r="C2" s="364"/>
    </row>
    <row r="3" spans="1:3" s="78" customFormat="1" ht="18" customHeight="1" x14ac:dyDescent="0.25">
      <c r="A3" s="362" t="s">
        <v>1504</v>
      </c>
      <c r="B3" s="363"/>
      <c r="C3" s="364"/>
    </row>
    <row r="4" spans="1:3" s="79" customFormat="1" x14ac:dyDescent="0.2">
      <c r="A4" s="365" t="s">
        <v>499</v>
      </c>
      <c r="B4" s="366"/>
      <c r="C4" s="367"/>
    </row>
    <row r="5" spans="1:3" x14ac:dyDescent="0.2">
      <c r="A5" s="80" t="s">
        <v>500</v>
      </c>
      <c r="B5" s="80"/>
      <c r="C5" s="279">
        <v>3687785.62</v>
      </c>
    </row>
    <row r="6" spans="1:3" x14ac:dyDescent="0.2">
      <c r="B6" s="83"/>
      <c r="C6" s="280"/>
    </row>
    <row r="7" spans="1:3" x14ac:dyDescent="0.2">
      <c r="A7" s="84" t="s">
        <v>501</v>
      </c>
      <c r="B7" s="84"/>
      <c r="C7" s="281">
        <f>SUM(C8:C13)</f>
        <v>42842.26</v>
      </c>
    </row>
    <row r="8" spans="1:3" x14ac:dyDescent="0.2">
      <c r="A8" s="85" t="s">
        <v>502</v>
      </c>
      <c r="B8" s="86" t="s">
        <v>378</v>
      </c>
      <c r="C8" s="282">
        <v>42842.26</v>
      </c>
    </row>
    <row r="9" spans="1:3" x14ac:dyDescent="0.2">
      <c r="A9" s="87" t="s">
        <v>503</v>
      </c>
      <c r="B9" s="88" t="s">
        <v>504</v>
      </c>
      <c r="C9" s="282">
        <v>0</v>
      </c>
    </row>
    <row r="10" spans="1:3" x14ac:dyDescent="0.2">
      <c r="A10" s="87" t="s">
        <v>505</v>
      </c>
      <c r="B10" s="88" t="s">
        <v>369</v>
      </c>
      <c r="C10" s="282">
        <v>0</v>
      </c>
    </row>
    <row r="11" spans="1:3" x14ac:dyDescent="0.2">
      <c r="A11" s="87" t="s">
        <v>506</v>
      </c>
      <c r="B11" s="88" t="s">
        <v>368</v>
      </c>
      <c r="C11" s="282">
        <v>0</v>
      </c>
    </row>
    <row r="12" spans="1:3" x14ac:dyDescent="0.2">
      <c r="A12" s="87" t="s">
        <v>507</v>
      </c>
      <c r="B12" s="88" t="s">
        <v>362</v>
      </c>
      <c r="C12" s="282">
        <v>0</v>
      </c>
    </row>
    <row r="13" spans="1:3" x14ac:dyDescent="0.2">
      <c r="A13" s="89" t="s">
        <v>508</v>
      </c>
      <c r="B13" s="90" t="s">
        <v>509</v>
      </c>
      <c r="C13" s="282">
        <v>0</v>
      </c>
    </row>
    <row r="14" spans="1:3" x14ac:dyDescent="0.2">
      <c r="B14" s="91"/>
      <c r="C14" s="283"/>
    </row>
    <row r="15" spans="1:3" x14ac:dyDescent="0.2">
      <c r="A15" s="84" t="s">
        <v>510</v>
      </c>
      <c r="B15" s="83"/>
      <c r="C15" s="281">
        <f>SUM(C16:C18)</f>
        <v>42842.26</v>
      </c>
    </row>
    <row r="16" spans="1:3" x14ac:dyDescent="0.2">
      <c r="A16" s="92">
        <v>3.1</v>
      </c>
      <c r="B16" s="88" t="s">
        <v>511</v>
      </c>
      <c r="C16" s="282">
        <v>0</v>
      </c>
    </row>
    <row r="17" spans="1:3" x14ac:dyDescent="0.2">
      <c r="A17" s="93">
        <v>3.2</v>
      </c>
      <c r="B17" s="88" t="s">
        <v>512</v>
      </c>
      <c r="C17" s="282">
        <v>42842.26</v>
      </c>
    </row>
    <row r="18" spans="1:3" x14ac:dyDescent="0.2">
      <c r="A18" s="93">
        <v>3.3</v>
      </c>
      <c r="B18" s="90" t="s">
        <v>513</v>
      </c>
      <c r="C18" s="284">
        <v>0</v>
      </c>
    </row>
    <row r="19" spans="1:3" x14ac:dyDescent="0.2">
      <c r="B19" s="94"/>
      <c r="C19" s="285"/>
    </row>
    <row r="20" spans="1:3" x14ac:dyDescent="0.2">
      <c r="A20" s="95" t="s">
        <v>514</v>
      </c>
      <c r="B20" s="95"/>
      <c r="C20" s="279">
        <f>C5+C7-C15</f>
        <v>3687785.62</v>
      </c>
    </row>
    <row r="22" spans="1:3" x14ac:dyDescent="0.2">
      <c r="A22" s="379" t="s">
        <v>239</v>
      </c>
      <c r="B22" s="379"/>
      <c r="C22" s="379"/>
    </row>
    <row r="23" spans="1:3" ht="20.25" customHeight="1" x14ac:dyDescent="0.2">
      <c r="A23" s="379"/>
      <c r="B23" s="379"/>
      <c r="C23" s="379"/>
    </row>
  </sheetData>
  <mergeCells count="5">
    <mergeCell ref="A1:C1"/>
    <mergeCell ref="A2:C2"/>
    <mergeCell ref="A3:C3"/>
    <mergeCell ref="A4:C4"/>
    <mergeCell ref="A22:C23"/>
  </mergeCell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zoomScaleNormal="100" zoomScaleSheetLayoutView="100" workbookViewId="0">
      <selection activeCell="B16" sqref="B16"/>
    </sheetView>
  </sheetViews>
  <sheetFormatPr baseColWidth="10" defaultColWidth="11.42578125" defaultRowHeight="11.25" x14ac:dyDescent="0.2"/>
  <cols>
    <col min="1" max="1" width="3.7109375" style="82" customWidth="1"/>
    <col min="2" max="2" width="62.140625" style="82" customWidth="1"/>
    <col min="3" max="3" width="17.7109375" style="298" customWidth="1"/>
    <col min="4" max="16384" width="11.42578125" style="82"/>
  </cols>
  <sheetData>
    <row r="1" spans="1:3" s="113" customFormat="1" ht="18.95" customHeight="1" x14ac:dyDescent="0.25">
      <c r="A1" s="369" t="s">
        <v>1503</v>
      </c>
      <c r="B1" s="370"/>
      <c r="C1" s="371"/>
    </row>
    <row r="2" spans="1:3" s="113" customFormat="1" ht="18.95" customHeight="1" x14ac:dyDescent="0.25">
      <c r="A2" s="372" t="s">
        <v>552</v>
      </c>
      <c r="B2" s="373"/>
      <c r="C2" s="374"/>
    </row>
    <row r="3" spans="1:3" s="113" customFormat="1" ht="18.95" customHeight="1" x14ac:dyDescent="0.25">
      <c r="A3" s="372" t="s">
        <v>1504</v>
      </c>
      <c r="B3" s="373"/>
      <c r="C3" s="374"/>
    </row>
    <row r="4" spans="1:3" x14ac:dyDescent="0.2">
      <c r="A4" s="365" t="s">
        <v>499</v>
      </c>
      <c r="B4" s="366"/>
      <c r="C4" s="367"/>
    </row>
    <row r="5" spans="1:3" x14ac:dyDescent="0.2">
      <c r="A5" s="112" t="s">
        <v>551</v>
      </c>
      <c r="B5" s="80"/>
      <c r="C5" s="288">
        <v>3355932.28</v>
      </c>
    </row>
    <row r="6" spans="1:3" x14ac:dyDescent="0.2">
      <c r="A6" s="99"/>
      <c r="B6" s="83"/>
      <c r="C6" s="280"/>
    </row>
    <row r="7" spans="1:3" x14ac:dyDescent="0.2">
      <c r="A7" s="84" t="s">
        <v>550</v>
      </c>
      <c r="B7" s="111"/>
      <c r="C7" s="281">
        <f>SUM(C8:C28)</f>
        <v>0</v>
      </c>
    </row>
    <row r="8" spans="1:3" x14ac:dyDescent="0.2">
      <c r="A8" s="110">
        <v>2.1</v>
      </c>
      <c r="B8" s="101" t="s">
        <v>347</v>
      </c>
      <c r="C8" s="289">
        <v>0</v>
      </c>
    </row>
    <row r="9" spans="1:3" x14ac:dyDescent="0.2">
      <c r="A9" s="110">
        <v>2.2000000000000002</v>
      </c>
      <c r="B9" s="101" t="s">
        <v>350</v>
      </c>
      <c r="C9" s="289">
        <v>0</v>
      </c>
    </row>
    <row r="10" spans="1:3" x14ac:dyDescent="0.2">
      <c r="A10" s="102">
        <v>2.2999999999999998</v>
      </c>
      <c r="B10" s="104" t="s">
        <v>165</v>
      </c>
      <c r="C10" s="289">
        <v>0</v>
      </c>
    </row>
    <row r="11" spans="1:3" x14ac:dyDescent="0.2">
      <c r="A11" s="102">
        <v>2.4</v>
      </c>
      <c r="B11" s="104" t="s">
        <v>166</v>
      </c>
      <c r="C11" s="289">
        <v>0</v>
      </c>
    </row>
    <row r="12" spans="1:3" x14ac:dyDescent="0.2">
      <c r="A12" s="102">
        <v>2.5</v>
      </c>
      <c r="B12" s="104" t="s">
        <v>167</v>
      </c>
      <c r="C12" s="289">
        <v>0</v>
      </c>
    </row>
    <row r="13" spans="1:3" x14ac:dyDescent="0.2">
      <c r="A13" s="102">
        <v>2.6</v>
      </c>
      <c r="B13" s="104" t="s">
        <v>168</v>
      </c>
      <c r="C13" s="289">
        <v>0</v>
      </c>
    </row>
    <row r="14" spans="1:3" x14ac:dyDescent="0.2">
      <c r="A14" s="102">
        <v>2.7</v>
      </c>
      <c r="B14" s="104" t="s">
        <v>169</v>
      </c>
      <c r="C14" s="289">
        <v>0</v>
      </c>
    </row>
    <row r="15" spans="1:3" x14ac:dyDescent="0.2">
      <c r="A15" s="102">
        <v>2.8</v>
      </c>
      <c r="B15" s="104" t="s">
        <v>170</v>
      </c>
      <c r="C15" s="289">
        <v>0</v>
      </c>
    </row>
    <row r="16" spans="1:3" x14ac:dyDescent="0.2">
      <c r="A16" s="102">
        <v>2.9</v>
      </c>
      <c r="B16" s="104" t="s">
        <v>172</v>
      </c>
      <c r="C16" s="289">
        <v>0</v>
      </c>
    </row>
    <row r="17" spans="1:3" x14ac:dyDescent="0.2">
      <c r="A17" s="102" t="s">
        <v>549</v>
      </c>
      <c r="B17" s="104" t="s">
        <v>548</v>
      </c>
      <c r="C17" s="289">
        <v>0</v>
      </c>
    </row>
    <row r="18" spans="1:3" x14ac:dyDescent="0.2">
      <c r="A18" s="102" t="s">
        <v>547</v>
      </c>
      <c r="B18" s="104" t="s">
        <v>176</v>
      </c>
      <c r="C18" s="289">
        <v>0</v>
      </c>
    </row>
    <row r="19" spans="1:3" x14ac:dyDescent="0.2">
      <c r="A19" s="102" t="s">
        <v>546</v>
      </c>
      <c r="B19" s="104" t="s">
        <v>545</v>
      </c>
      <c r="C19" s="289">
        <v>0</v>
      </c>
    </row>
    <row r="20" spans="1:3" x14ac:dyDescent="0.2">
      <c r="A20" s="102" t="s">
        <v>544</v>
      </c>
      <c r="B20" s="104" t="s">
        <v>543</v>
      </c>
      <c r="C20" s="289">
        <v>0</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0</v>
      </c>
    </row>
    <row r="29" spans="1:3" x14ac:dyDescent="0.2">
      <c r="A29" s="109"/>
      <c r="B29" s="108"/>
      <c r="C29" s="292"/>
    </row>
    <row r="30" spans="1:3" x14ac:dyDescent="0.2">
      <c r="A30" s="106" t="s">
        <v>526</v>
      </c>
      <c r="B30" s="105"/>
      <c r="C30" s="293">
        <f>SUM(C31:C37)</f>
        <v>242498.96</v>
      </c>
    </row>
    <row r="31" spans="1:3" x14ac:dyDescent="0.2">
      <c r="A31" s="102" t="s">
        <v>525</v>
      </c>
      <c r="B31" s="104" t="s">
        <v>272</v>
      </c>
      <c r="C31" s="289">
        <v>242498.96</v>
      </c>
    </row>
    <row r="32" spans="1:3" x14ac:dyDescent="0.2">
      <c r="A32" s="102" t="s">
        <v>524</v>
      </c>
      <c r="B32" s="104" t="s">
        <v>263</v>
      </c>
      <c r="C32" s="289">
        <v>0</v>
      </c>
    </row>
    <row r="33" spans="1:3" x14ac:dyDescent="0.2">
      <c r="A33" s="102" t="s">
        <v>523</v>
      </c>
      <c r="B33" s="104" t="s">
        <v>260</v>
      </c>
      <c r="C33" s="289">
        <v>0</v>
      </c>
    </row>
    <row r="34" spans="1:3" x14ac:dyDescent="0.2">
      <c r="A34" s="102" t="s">
        <v>522</v>
      </c>
      <c r="B34" s="104" t="s">
        <v>521</v>
      </c>
      <c r="C34" s="289">
        <v>0</v>
      </c>
    </row>
    <row r="35" spans="1:3" x14ac:dyDescent="0.2">
      <c r="A35" s="102" t="s">
        <v>520</v>
      </c>
      <c r="B35" s="104" t="s">
        <v>519</v>
      </c>
      <c r="C35" s="289">
        <v>0</v>
      </c>
    </row>
    <row r="36" spans="1:3" x14ac:dyDescent="0.2">
      <c r="A36" s="102" t="s">
        <v>518</v>
      </c>
      <c r="B36" s="104" t="s">
        <v>252</v>
      </c>
      <c r="C36" s="289">
        <v>0</v>
      </c>
    </row>
    <row r="37" spans="1:3" x14ac:dyDescent="0.2">
      <c r="A37" s="102" t="s">
        <v>517</v>
      </c>
      <c r="B37" s="101" t="s">
        <v>516</v>
      </c>
      <c r="C37" s="294">
        <v>0</v>
      </c>
    </row>
    <row r="38" spans="1:3" x14ac:dyDescent="0.2">
      <c r="A38" s="99"/>
      <c r="B38" s="98"/>
      <c r="C38" s="295"/>
    </row>
    <row r="39" spans="1:3" x14ac:dyDescent="0.2">
      <c r="A39" s="96" t="s">
        <v>515</v>
      </c>
      <c r="B39" s="80"/>
      <c r="C39" s="279">
        <f>C5-C7+C30</f>
        <v>3598431.2399999998</v>
      </c>
    </row>
    <row r="40" spans="1:3" ht="15" customHeight="1" x14ac:dyDescent="0.2">
      <c r="A40" s="375" t="s">
        <v>239</v>
      </c>
      <c r="B40" s="375"/>
      <c r="C40" s="375"/>
    </row>
    <row r="41" spans="1:3" x14ac:dyDescent="0.2">
      <c r="A41" s="368"/>
      <c r="B41" s="368"/>
      <c r="C41" s="368"/>
    </row>
  </sheetData>
  <mergeCells count="5">
    <mergeCell ref="A1:C1"/>
    <mergeCell ref="A2:C2"/>
    <mergeCell ref="A3:C3"/>
    <mergeCell ref="A4:C4"/>
    <mergeCell ref="A40:C41"/>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showGridLines="0" zoomScaleNormal="100" zoomScaleSheetLayoutView="100" workbookViewId="0">
      <selection sqref="A1:F1"/>
    </sheetView>
  </sheetViews>
  <sheetFormatPr baseColWidth="10" defaultColWidth="9.140625" defaultRowHeight="11.25" x14ac:dyDescent="0.2"/>
  <cols>
    <col min="1" max="1" width="12.7109375" style="60" customWidth="1"/>
    <col min="2" max="2" width="72.140625" style="60" customWidth="1"/>
    <col min="3"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1503</v>
      </c>
      <c r="B1" s="377"/>
      <c r="C1" s="377"/>
      <c r="D1" s="377"/>
      <c r="E1" s="377"/>
      <c r="F1" s="377"/>
      <c r="G1" s="58" t="s">
        <v>97</v>
      </c>
      <c r="H1" s="199">
        <v>2021</v>
      </c>
    </row>
    <row r="2" spans="1:10" ht="18.95" customHeight="1" x14ac:dyDescent="0.2">
      <c r="A2" s="358" t="s">
        <v>601</v>
      </c>
      <c r="B2" s="377"/>
      <c r="C2" s="377"/>
      <c r="D2" s="377"/>
      <c r="E2" s="377"/>
      <c r="F2" s="377"/>
      <c r="G2" s="58" t="s">
        <v>99</v>
      </c>
      <c r="H2" s="199" t="s">
        <v>603</v>
      </c>
    </row>
    <row r="3" spans="1:10" ht="18.95" customHeight="1" x14ac:dyDescent="0.2">
      <c r="A3" s="358" t="s">
        <v>1504</v>
      </c>
      <c r="B3" s="377"/>
      <c r="C3" s="377"/>
      <c r="D3" s="377"/>
      <c r="E3" s="377"/>
      <c r="F3" s="377"/>
      <c r="G3" s="58" t="s">
        <v>100</v>
      </c>
      <c r="H3" s="199">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row>
    <row r="9" spans="1:10" x14ac:dyDescent="0.2">
      <c r="A9" s="60">
        <v>7110</v>
      </c>
      <c r="B9" s="60" t="s">
        <v>591</v>
      </c>
      <c r="C9" s="165">
        <v>0</v>
      </c>
      <c r="D9" s="165">
        <v>0</v>
      </c>
      <c r="E9" s="165">
        <v>0</v>
      </c>
      <c r="F9" s="165">
        <v>0</v>
      </c>
    </row>
    <row r="10" spans="1:10" x14ac:dyDescent="0.2">
      <c r="A10" s="60">
        <v>7120</v>
      </c>
      <c r="B10" s="60" t="s">
        <v>590</v>
      </c>
      <c r="C10" s="165">
        <v>0</v>
      </c>
      <c r="D10" s="165">
        <v>0</v>
      </c>
      <c r="E10" s="165">
        <v>0</v>
      </c>
      <c r="F10" s="165">
        <v>0</v>
      </c>
    </row>
    <row r="11" spans="1:10" x14ac:dyDescent="0.2">
      <c r="A11" s="60">
        <v>7130</v>
      </c>
      <c r="B11" s="60" t="s">
        <v>589</v>
      </c>
      <c r="C11" s="165">
        <v>0</v>
      </c>
      <c r="D11" s="165">
        <v>0</v>
      </c>
      <c r="E11" s="165">
        <v>0</v>
      </c>
      <c r="F11" s="165">
        <v>0</v>
      </c>
    </row>
    <row r="12" spans="1:10" x14ac:dyDescent="0.2">
      <c r="A12" s="60">
        <v>7140</v>
      </c>
      <c r="B12" s="60" t="s">
        <v>588</v>
      </c>
      <c r="C12" s="165">
        <v>0</v>
      </c>
      <c r="D12" s="165">
        <v>0</v>
      </c>
      <c r="E12" s="165">
        <v>0</v>
      </c>
      <c r="F12" s="165">
        <v>0</v>
      </c>
    </row>
    <row r="13" spans="1:10" x14ac:dyDescent="0.2">
      <c r="A13" s="60">
        <v>7150</v>
      </c>
      <c r="B13" s="60" t="s">
        <v>587</v>
      </c>
      <c r="C13" s="165">
        <v>0</v>
      </c>
      <c r="D13" s="165">
        <v>0</v>
      </c>
      <c r="E13" s="165">
        <v>0</v>
      </c>
      <c r="F13" s="165">
        <v>0</v>
      </c>
    </row>
    <row r="14" spans="1:10" x14ac:dyDescent="0.2">
      <c r="A14" s="60">
        <v>7160</v>
      </c>
      <c r="B14" s="60" t="s">
        <v>586</v>
      </c>
      <c r="C14" s="165">
        <v>0</v>
      </c>
      <c r="D14" s="165">
        <v>0</v>
      </c>
      <c r="E14" s="165">
        <v>0</v>
      </c>
      <c r="F14" s="165">
        <v>0</v>
      </c>
    </row>
    <row r="15" spans="1:10" x14ac:dyDescent="0.2">
      <c r="A15" s="60">
        <v>7210</v>
      </c>
      <c r="B15" s="60" t="s">
        <v>585</v>
      </c>
      <c r="C15" s="165">
        <v>0</v>
      </c>
      <c r="D15" s="165">
        <v>0</v>
      </c>
      <c r="E15" s="165">
        <v>0</v>
      </c>
      <c r="F15" s="165">
        <v>0</v>
      </c>
    </row>
    <row r="16" spans="1:10" x14ac:dyDescent="0.2">
      <c r="A16" s="60">
        <v>7220</v>
      </c>
      <c r="B16" s="60" t="s">
        <v>584</v>
      </c>
      <c r="C16" s="165">
        <v>0</v>
      </c>
      <c r="D16" s="165">
        <v>0</v>
      </c>
      <c r="E16" s="165">
        <v>0</v>
      </c>
      <c r="F16" s="165">
        <v>0</v>
      </c>
    </row>
    <row r="17" spans="1:6" x14ac:dyDescent="0.2">
      <c r="A17" s="60">
        <v>7230</v>
      </c>
      <c r="B17" s="60" t="s">
        <v>583</v>
      </c>
      <c r="C17" s="165">
        <v>0</v>
      </c>
      <c r="D17" s="165">
        <v>0</v>
      </c>
      <c r="E17" s="165">
        <v>0</v>
      </c>
      <c r="F17" s="165">
        <v>0</v>
      </c>
    </row>
    <row r="18" spans="1:6" x14ac:dyDescent="0.2">
      <c r="A18" s="60">
        <v>7240</v>
      </c>
      <c r="B18" s="60" t="s">
        <v>582</v>
      </c>
      <c r="C18" s="165">
        <v>0</v>
      </c>
      <c r="D18" s="165">
        <v>0</v>
      </c>
      <c r="E18" s="165">
        <v>0</v>
      </c>
      <c r="F18" s="165">
        <v>0</v>
      </c>
    </row>
    <row r="19" spans="1:6" x14ac:dyDescent="0.2">
      <c r="A19" s="60">
        <v>7250</v>
      </c>
      <c r="B19" s="60" t="s">
        <v>581</v>
      </c>
      <c r="C19" s="165">
        <v>0</v>
      </c>
      <c r="D19" s="165">
        <v>0</v>
      </c>
      <c r="E19" s="165">
        <v>0</v>
      </c>
      <c r="F19" s="165">
        <v>0</v>
      </c>
    </row>
    <row r="20" spans="1:6" x14ac:dyDescent="0.2">
      <c r="A20" s="60">
        <v>7260</v>
      </c>
      <c r="B20" s="60" t="s">
        <v>580</v>
      </c>
      <c r="C20" s="165">
        <v>0</v>
      </c>
      <c r="D20" s="165">
        <v>0</v>
      </c>
      <c r="E20" s="165">
        <v>0</v>
      </c>
      <c r="F20" s="165">
        <v>0</v>
      </c>
    </row>
    <row r="21" spans="1:6" x14ac:dyDescent="0.2">
      <c r="A21" s="60">
        <v>7310</v>
      </c>
      <c r="B21" s="60" t="s">
        <v>579</v>
      </c>
      <c r="C21" s="165">
        <v>0</v>
      </c>
      <c r="D21" s="165">
        <v>0</v>
      </c>
      <c r="E21" s="165">
        <v>0</v>
      </c>
      <c r="F21" s="165">
        <v>0</v>
      </c>
    </row>
    <row r="22" spans="1:6" x14ac:dyDescent="0.2">
      <c r="A22" s="60">
        <v>7320</v>
      </c>
      <c r="B22" s="60" t="s">
        <v>578</v>
      </c>
      <c r="C22" s="165">
        <v>0</v>
      </c>
      <c r="D22" s="165">
        <v>0</v>
      </c>
      <c r="E22" s="165">
        <v>0</v>
      </c>
      <c r="F22" s="165">
        <v>0</v>
      </c>
    </row>
    <row r="23" spans="1:6" x14ac:dyDescent="0.2">
      <c r="A23" s="60">
        <v>7330</v>
      </c>
      <c r="B23" s="60" t="s">
        <v>577</v>
      </c>
      <c r="C23" s="165">
        <v>0</v>
      </c>
      <c r="D23" s="165">
        <v>0</v>
      </c>
      <c r="E23" s="165">
        <v>0</v>
      </c>
      <c r="F23" s="165">
        <v>0</v>
      </c>
    </row>
    <row r="24" spans="1:6" x14ac:dyDescent="0.2">
      <c r="A24" s="60">
        <v>7340</v>
      </c>
      <c r="B24" s="60" t="s">
        <v>576</v>
      </c>
      <c r="C24" s="165">
        <v>0</v>
      </c>
      <c r="D24" s="165">
        <v>0</v>
      </c>
      <c r="E24" s="165">
        <v>0</v>
      </c>
      <c r="F24" s="165">
        <v>0</v>
      </c>
    </row>
    <row r="25" spans="1:6" x14ac:dyDescent="0.2">
      <c r="A25" s="60">
        <v>7350</v>
      </c>
      <c r="B25" s="60" t="s">
        <v>575</v>
      </c>
      <c r="C25" s="165">
        <v>0</v>
      </c>
      <c r="D25" s="165">
        <v>0</v>
      </c>
      <c r="E25" s="165">
        <v>0</v>
      </c>
      <c r="F25" s="165">
        <v>0</v>
      </c>
    </row>
    <row r="26" spans="1:6" x14ac:dyDescent="0.2">
      <c r="A26" s="60">
        <v>7360</v>
      </c>
      <c r="B26" s="60" t="s">
        <v>574</v>
      </c>
      <c r="C26" s="165">
        <v>0</v>
      </c>
      <c r="D26" s="165">
        <v>0</v>
      </c>
      <c r="E26" s="165">
        <v>0</v>
      </c>
      <c r="F26" s="165">
        <v>0</v>
      </c>
    </row>
    <row r="27" spans="1:6" x14ac:dyDescent="0.2">
      <c r="A27" s="60">
        <v>7410</v>
      </c>
      <c r="B27" s="60" t="s">
        <v>573</v>
      </c>
      <c r="C27" s="165">
        <v>0</v>
      </c>
      <c r="D27" s="165">
        <v>0</v>
      </c>
      <c r="E27" s="165">
        <v>0</v>
      </c>
      <c r="F27" s="165">
        <v>0</v>
      </c>
    </row>
    <row r="28" spans="1:6" x14ac:dyDescent="0.2">
      <c r="A28" s="60">
        <v>7420</v>
      </c>
      <c r="B28" s="60" t="s">
        <v>572</v>
      </c>
      <c r="C28" s="165">
        <v>0</v>
      </c>
      <c r="D28" s="165">
        <v>0</v>
      </c>
      <c r="E28" s="165">
        <v>0</v>
      </c>
      <c r="F28" s="165">
        <v>0</v>
      </c>
    </row>
    <row r="29" spans="1:6" x14ac:dyDescent="0.2">
      <c r="A29" s="60">
        <v>7510</v>
      </c>
      <c r="B29" s="60" t="s">
        <v>571</v>
      </c>
      <c r="C29" s="165">
        <v>0</v>
      </c>
      <c r="D29" s="165">
        <v>0</v>
      </c>
      <c r="E29" s="165">
        <v>0</v>
      </c>
      <c r="F29" s="165">
        <v>0</v>
      </c>
    </row>
    <row r="30" spans="1:6" x14ac:dyDescent="0.2">
      <c r="A30" s="60">
        <v>7520</v>
      </c>
      <c r="B30" s="60" t="s">
        <v>570</v>
      </c>
      <c r="C30" s="165">
        <v>0</v>
      </c>
      <c r="D30" s="165">
        <v>0</v>
      </c>
      <c r="E30" s="165">
        <v>0</v>
      </c>
      <c r="F30" s="165">
        <v>0</v>
      </c>
    </row>
    <row r="31" spans="1:6" x14ac:dyDescent="0.2">
      <c r="A31" s="60">
        <v>7610</v>
      </c>
      <c r="B31" s="60" t="s">
        <v>569</v>
      </c>
      <c r="C31" s="165">
        <v>0</v>
      </c>
      <c r="D31" s="165">
        <v>0</v>
      </c>
      <c r="E31" s="165">
        <v>0</v>
      </c>
      <c r="F31" s="165">
        <v>0</v>
      </c>
    </row>
    <row r="32" spans="1:6" x14ac:dyDescent="0.2">
      <c r="A32" s="60">
        <v>7620</v>
      </c>
      <c r="B32" s="60" t="s">
        <v>568</v>
      </c>
      <c r="C32" s="165">
        <v>0</v>
      </c>
      <c r="D32" s="165">
        <v>0</v>
      </c>
      <c r="E32" s="165">
        <v>0</v>
      </c>
      <c r="F32" s="165">
        <v>0</v>
      </c>
    </row>
    <row r="33" spans="1:6" x14ac:dyDescent="0.2">
      <c r="A33" s="60">
        <v>7630</v>
      </c>
      <c r="B33" s="60" t="s">
        <v>567</v>
      </c>
      <c r="C33" s="165">
        <v>0</v>
      </c>
      <c r="D33" s="165">
        <v>0</v>
      </c>
      <c r="E33" s="165">
        <v>0</v>
      </c>
      <c r="F33" s="165">
        <v>0</v>
      </c>
    </row>
    <row r="34" spans="1:6" x14ac:dyDescent="0.2">
      <c r="A34" s="60">
        <v>7640</v>
      </c>
      <c r="B34" s="60" t="s">
        <v>566</v>
      </c>
      <c r="C34" s="165">
        <v>0</v>
      </c>
      <c r="D34" s="165">
        <v>0</v>
      </c>
      <c r="E34" s="165">
        <v>0</v>
      </c>
      <c r="F34" s="165">
        <v>0</v>
      </c>
    </row>
    <row r="35" spans="1:6" s="70" customFormat="1" x14ac:dyDescent="0.2">
      <c r="A35" s="68">
        <v>8000</v>
      </c>
      <c r="B35" s="70" t="s">
        <v>565</v>
      </c>
    </row>
    <row r="36" spans="1:6" x14ac:dyDescent="0.2">
      <c r="A36" s="60">
        <v>8110</v>
      </c>
      <c r="B36" s="60" t="s">
        <v>564</v>
      </c>
      <c r="C36" s="165">
        <v>0</v>
      </c>
      <c r="D36" s="165">
        <v>0</v>
      </c>
      <c r="E36" s="165">
        <v>0</v>
      </c>
      <c r="F36" s="165">
        <v>0</v>
      </c>
    </row>
    <row r="37" spans="1:6" x14ac:dyDescent="0.2">
      <c r="A37" s="60">
        <v>8120</v>
      </c>
      <c r="B37" s="60" t="s">
        <v>563</v>
      </c>
      <c r="C37" s="165">
        <v>6775350</v>
      </c>
      <c r="D37" s="165">
        <v>0</v>
      </c>
      <c r="E37" s="165">
        <v>0</v>
      </c>
      <c r="F37" s="165">
        <v>170058</v>
      </c>
    </row>
    <row r="38" spans="1:6" x14ac:dyDescent="0.2">
      <c r="A38" s="60">
        <v>8130</v>
      </c>
      <c r="B38" s="60" t="s">
        <v>562</v>
      </c>
      <c r="C38" s="165">
        <v>0</v>
      </c>
      <c r="D38" s="165">
        <v>0</v>
      </c>
      <c r="E38" s="165">
        <v>0</v>
      </c>
      <c r="F38" s="165">
        <v>0</v>
      </c>
    </row>
    <row r="39" spans="1:6" x14ac:dyDescent="0.2">
      <c r="A39" s="60">
        <v>8140</v>
      </c>
      <c r="B39" s="60" t="s">
        <v>561</v>
      </c>
      <c r="C39" s="165">
        <v>0</v>
      </c>
      <c r="D39" s="165">
        <v>0</v>
      </c>
      <c r="E39" s="165">
        <v>0</v>
      </c>
      <c r="F39" s="165">
        <v>0</v>
      </c>
    </row>
    <row r="40" spans="1:6" x14ac:dyDescent="0.2">
      <c r="A40" s="60">
        <v>8150</v>
      </c>
      <c r="B40" s="60" t="s">
        <v>560</v>
      </c>
      <c r="C40" s="165">
        <v>-2529054</v>
      </c>
      <c r="D40" s="165">
        <v>0</v>
      </c>
      <c r="E40" s="165">
        <v>0</v>
      </c>
      <c r="F40" s="165">
        <v>217651</v>
      </c>
    </row>
    <row r="41" spans="1:6" x14ac:dyDescent="0.2">
      <c r="A41" s="60">
        <v>8210</v>
      </c>
      <c r="B41" s="60" t="s">
        <v>559</v>
      </c>
      <c r="C41" s="165">
        <v>6806350</v>
      </c>
      <c r="D41" s="165">
        <v>0</v>
      </c>
      <c r="E41" s="165">
        <v>0</v>
      </c>
      <c r="F41" s="165">
        <v>7042562</v>
      </c>
    </row>
    <row r="42" spans="1:6" x14ac:dyDescent="0.2">
      <c r="A42" s="60">
        <v>8220</v>
      </c>
      <c r="B42" s="60" t="s">
        <v>558</v>
      </c>
      <c r="C42" s="165">
        <v>-169428</v>
      </c>
      <c r="D42" s="165">
        <v>0</v>
      </c>
      <c r="E42" s="165">
        <v>0</v>
      </c>
      <c r="F42" s="165">
        <v>294193</v>
      </c>
    </row>
    <row r="43" spans="1:6" x14ac:dyDescent="0.2">
      <c r="A43" s="60">
        <v>8230</v>
      </c>
      <c r="B43" s="60" t="s">
        <v>557</v>
      </c>
      <c r="C43" s="165">
        <v>0</v>
      </c>
      <c r="D43" s="165">
        <v>0</v>
      </c>
      <c r="E43" s="165">
        <v>0</v>
      </c>
      <c r="F43" s="165">
        <v>-100533</v>
      </c>
    </row>
    <row r="44" spans="1:6" x14ac:dyDescent="0.2">
      <c r="A44" s="60">
        <v>8240</v>
      </c>
      <c r="B44" s="60" t="s">
        <v>556</v>
      </c>
      <c r="C44" s="165">
        <v>0</v>
      </c>
      <c r="D44" s="165">
        <v>0</v>
      </c>
      <c r="E44" s="165">
        <v>0</v>
      </c>
      <c r="F44" s="165">
        <v>307962</v>
      </c>
    </row>
    <row r="45" spans="1:6" x14ac:dyDescent="0.2">
      <c r="A45" s="60">
        <v>8250</v>
      </c>
      <c r="B45" s="60" t="s">
        <v>555</v>
      </c>
      <c r="C45" s="165">
        <v>330577</v>
      </c>
      <c r="D45" s="165">
        <v>0</v>
      </c>
      <c r="E45" s="165">
        <v>0</v>
      </c>
      <c r="F45" s="165">
        <v>-29950</v>
      </c>
    </row>
    <row r="46" spans="1:6" x14ac:dyDescent="0.2">
      <c r="A46" s="60">
        <v>8260</v>
      </c>
      <c r="B46" s="60" t="s">
        <v>554</v>
      </c>
      <c r="C46" s="165">
        <v>0</v>
      </c>
      <c r="D46" s="165">
        <v>0</v>
      </c>
      <c r="E46" s="165">
        <v>0</v>
      </c>
      <c r="F46" s="165">
        <v>0</v>
      </c>
    </row>
    <row r="47" spans="1:6" x14ac:dyDescent="0.2">
      <c r="A47" s="60">
        <v>8270</v>
      </c>
      <c r="B47" s="60" t="s">
        <v>553</v>
      </c>
      <c r="C47" s="165">
        <v>6186766</v>
      </c>
      <c r="D47" s="165">
        <v>0</v>
      </c>
      <c r="E47" s="165">
        <v>0</v>
      </c>
      <c r="F47" s="165">
        <v>6540939</v>
      </c>
    </row>
    <row r="48" spans="1:6" x14ac:dyDescent="0.2">
      <c r="A48" s="114"/>
    </row>
    <row r="49" spans="1:2" x14ac:dyDescent="0.2">
      <c r="A49" s="114"/>
      <c r="B49" s="41" t="s">
        <v>239</v>
      </c>
    </row>
    <row r="50" spans="1:2" x14ac:dyDescent="0.2">
      <c r="B50" s="60" t="s">
        <v>640</v>
      </c>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74803149606299213" bottom="0.74803149606299213" header="0.31496062992125984" footer="0.31496062992125984"/>
  <pageSetup scale="60" fitToHeight="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4"/>
  <sheetViews>
    <sheetView showGridLines="0" zoomScaleNormal="100" zoomScaleSheetLayoutView="100" workbookViewId="0">
      <selection sqref="A1:F1"/>
    </sheetView>
  </sheetViews>
  <sheetFormatPr baseColWidth="10" defaultColWidth="9.140625" defaultRowHeight="11.25" x14ac:dyDescent="0.2"/>
  <cols>
    <col min="1" max="1" width="10"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7" width="16.7109375" style="41" customWidth="1"/>
    <col min="8" max="8" width="51.42578125" style="117" customWidth="1"/>
    <col min="9" max="16384" width="9.140625" style="41"/>
  </cols>
  <sheetData>
    <row r="1" spans="1:8" s="38" customFormat="1" ht="18.95" customHeight="1" x14ac:dyDescent="0.25">
      <c r="A1" s="356" t="s">
        <v>1515</v>
      </c>
      <c r="B1" s="357"/>
      <c r="C1" s="357"/>
      <c r="D1" s="357"/>
      <c r="E1" s="357"/>
      <c r="F1" s="357"/>
      <c r="G1" s="36" t="s">
        <v>97</v>
      </c>
      <c r="H1" s="199">
        <v>2021</v>
      </c>
    </row>
    <row r="2" spans="1:8" s="38" customFormat="1" ht="18.95" customHeight="1" x14ac:dyDescent="0.25">
      <c r="A2" s="356" t="s">
        <v>98</v>
      </c>
      <c r="B2" s="357"/>
      <c r="C2" s="357"/>
      <c r="D2" s="357"/>
      <c r="E2" s="357"/>
      <c r="F2" s="357"/>
      <c r="G2" s="36" t="s">
        <v>99</v>
      </c>
      <c r="H2" s="199" t="s">
        <v>603</v>
      </c>
    </row>
    <row r="3" spans="1:8" s="38" customFormat="1" ht="18.95" customHeight="1" x14ac:dyDescent="0.25">
      <c r="A3" s="356" t="s">
        <v>1516</v>
      </c>
      <c r="B3" s="357"/>
      <c r="C3" s="357"/>
      <c r="D3" s="357"/>
      <c r="E3" s="357"/>
      <c r="F3" s="357"/>
      <c r="G3" s="36" t="s">
        <v>100</v>
      </c>
      <c r="H3" s="199">
        <v>4</v>
      </c>
    </row>
    <row r="4" spans="1:8" x14ac:dyDescent="0.2">
      <c r="A4" s="39" t="s">
        <v>101</v>
      </c>
      <c r="B4" s="40"/>
      <c r="C4" s="40"/>
      <c r="D4" s="40"/>
      <c r="E4" s="40"/>
      <c r="F4" s="40"/>
      <c r="G4" s="40"/>
      <c r="H4" s="122"/>
    </row>
    <row r="6" spans="1:8" x14ac:dyDescent="0.2">
      <c r="A6" s="40" t="s">
        <v>102</v>
      </c>
      <c r="B6" s="40"/>
      <c r="C6" s="40"/>
      <c r="D6" s="40"/>
      <c r="E6" s="40"/>
      <c r="F6" s="40"/>
      <c r="G6" s="40"/>
      <c r="H6" s="122"/>
    </row>
    <row r="7" spans="1:8" x14ac:dyDescent="0.2">
      <c r="A7" s="42" t="s">
        <v>103</v>
      </c>
      <c r="B7" s="42" t="s">
        <v>104</v>
      </c>
      <c r="C7" s="42" t="s">
        <v>105</v>
      </c>
      <c r="D7" s="42" t="s">
        <v>106</v>
      </c>
      <c r="E7" s="42"/>
      <c r="F7" s="42"/>
      <c r="G7" s="42"/>
      <c r="H7" s="200"/>
    </row>
    <row r="8" spans="1:8" ht="33.75" x14ac:dyDescent="0.2">
      <c r="A8" s="43">
        <v>1114</v>
      </c>
      <c r="B8" s="127" t="s">
        <v>107</v>
      </c>
      <c r="C8" s="287">
        <v>32567101.350000001</v>
      </c>
      <c r="D8" s="201" t="s">
        <v>1505</v>
      </c>
    </row>
    <row r="9" spans="1:8" x14ac:dyDescent="0.2">
      <c r="A9" s="43">
        <v>1115</v>
      </c>
      <c r="B9" s="127" t="s">
        <v>108</v>
      </c>
      <c r="C9" s="287">
        <v>0</v>
      </c>
      <c r="D9" s="127"/>
    </row>
    <row r="10" spans="1:8" x14ac:dyDescent="0.2">
      <c r="A10" s="43">
        <v>1121</v>
      </c>
      <c r="B10" s="127" t="s">
        <v>109</v>
      </c>
      <c r="C10" s="287">
        <v>0</v>
      </c>
      <c r="D10" s="127"/>
    </row>
    <row r="11" spans="1:8" x14ac:dyDescent="0.2">
      <c r="A11" s="43">
        <v>1211</v>
      </c>
      <c r="B11" s="127" t="s">
        <v>110</v>
      </c>
      <c r="C11" s="287">
        <v>0</v>
      </c>
      <c r="D11" s="127"/>
    </row>
    <row r="13" spans="1:8" x14ac:dyDescent="0.2">
      <c r="A13" s="40" t="s">
        <v>111</v>
      </c>
      <c r="B13" s="40"/>
      <c r="C13" s="40"/>
      <c r="D13" s="40"/>
      <c r="E13" s="40"/>
      <c r="F13" s="40"/>
      <c r="G13" s="40"/>
      <c r="H13" s="122"/>
    </row>
    <row r="14" spans="1:8" x14ac:dyDescent="0.2">
      <c r="A14" s="42" t="s">
        <v>103</v>
      </c>
      <c r="B14" s="42" t="s">
        <v>104</v>
      </c>
      <c r="C14" s="42" t="s">
        <v>105</v>
      </c>
      <c r="D14" s="42">
        <v>2020</v>
      </c>
      <c r="E14" s="42">
        <f>D14-1</f>
        <v>2019</v>
      </c>
      <c r="F14" s="42">
        <f>E14-1</f>
        <v>2018</v>
      </c>
      <c r="G14" s="42">
        <f>F14-1</f>
        <v>2017</v>
      </c>
      <c r="H14" s="200" t="s">
        <v>112</v>
      </c>
    </row>
    <row r="15" spans="1:8" x14ac:dyDescent="0.2">
      <c r="A15" s="43">
        <v>1122</v>
      </c>
      <c r="B15" s="41" t="s">
        <v>113</v>
      </c>
      <c r="C15" s="287">
        <v>1439487.5</v>
      </c>
      <c r="D15" s="234">
        <v>2276273</v>
      </c>
      <c r="E15" s="234">
        <v>690517.65</v>
      </c>
      <c r="F15" s="234">
        <v>108095.35</v>
      </c>
      <c r="G15" s="234">
        <v>15547.98</v>
      </c>
    </row>
    <row r="16" spans="1:8" x14ac:dyDescent="0.2">
      <c r="A16" s="43">
        <v>1124</v>
      </c>
      <c r="B16" s="41" t="s">
        <v>114</v>
      </c>
      <c r="C16" s="287">
        <v>2596.31</v>
      </c>
      <c r="D16" s="234">
        <v>2596.31</v>
      </c>
      <c r="E16" s="234">
        <v>2596.31</v>
      </c>
      <c r="F16" s="234">
        <v>2596.33</v>
      </c>
      <c r="G16" s="234">
        <v>2596.3200000000002</v>
      </c>
    </row>
    <row r="18" spans="1:8" x14ac:dyDescent="0.2">
      <c r="A18" s="40" t="s">
        <v>115</v>
      </c>
      <c r="B18" s="40"/>
      <c r="C18" s="40"/>
      <c r="D18" s="40"/>
      <c r="E18" s="40"/>
      <c r="F18" s="40"/>
      <c r="G18" s="40"/>
      <c r="H18" s="122"/>
    </row>
    <row r="19" spans="1:8" x14ac:dyDescent="0.2">
      <c r="A19" s="42" t="s">
        <v>103</v>
      </c>
      <c r="B19" s="42" t="s">
        <v>104</v>
      </c>
      <c r="C19" s="42" t="s">
        <v>105</v>
      </c>
      <c r="D19" s="42" t="s">
        <v>116</v>
      </c>
      <c r="E19" s="42" t="s">
        <v>117</v>
      </c>
      <c r="F19" s="42" t="s">
        <v>118</v>
      </c>
      <c r="G19" s="42" t="s">
        <v>119</v>
      </c>
      <c r="H19" s="200" t="s">
        <v>120</v>
      </c>
    </row>
    <row r="20" spans="1:8" s="127" customFormat="1" ht="45" x14ac:dyDescent="0.2">
      <c r="A20" s="146">
        <v>1123</v>
      </c>
      <c r="B20" s="127" t="s">
        <v>121</v>
      </c>
      <c r="C20" s="287">
        <v>11295.94</v>
      </c>
      <c r="D20" s="287">
        <v>5200</v>
      </c>
      <c r="E20" s="287">
        <v>0</v>
      </c>
      <c r="F20" s="287">
        <v>0</v>
      </c>
      <c r="G20" s="287">
        <f>+C20-D20</f>
        <v>6095.9400000000005</v>
      </c>
      <c r="H20" s="201" t="s">
        <v>1506</v>
      </c>
    </row>
    <row r="21" spans="1:8" s="127" customFormat="1" x14ac:dyDescent="0.2">
      <c r="A21" s="146">
        <v>1125</v>
      </c>
      <c r="B21" s="127" t="s">
        <v>122</v>
      </c>
      <c r="C21" s="287">
        <v>0</v>
      </c>
      <c r="D21" s="287">
        <v>0</v>
      </c>
      <c r="E21" s="287">
        <v>0</v>
      </c>
      <c r="F21" s="287">
        <v>0</v>
      </c>
      <c r="G21" s="287">
        <v>0</v>
      </c>
      <c r="H21" s="201"/>
    </row>
    <row r="22" spans="1:8" s="127" customFormat="1" x14ac:dyDescent="0.2">
      <c r="A22" s="45">
        <v>1126</v>
      </c>
      <c r="B22" s="46" t="s">
        <v>123</v>
      </c>
      <c r="C22" s="287">
        <v>0</v>
      </c>
      <c r="D22" s="287"/>
      <c r="E22" s="287">
        <v>0</v>
      </c>
      <c r="F22" s="287">
        <v>0</v>
      </c>
      <c r="G22" s="287">
        <v>0</v>
      </c>
      <c r="H22" s="201"/>
    </row>
    <row r="23" spans="1:8" s="127" customFormat="1" x14ac:dyDescent="0.2">
      <c r="A23" s="45">
        <v>1129</v>
      </c>
      <c r="B23" s="46" t="s">
        <v>124</v>
      </c>
      <c r="C23" s="287">
        <v>0</v>
      </c>
      <c r="D23" s="287"/>
      <c r="E23" s="287">
        <v>0</v>
      </c>
      <c r="F23" s="287">
        <v>0</v>
      </c>
      <c r="G23" s="287">
        <v>0</v>
      </c>
      <c r="H23" s="201"/>
    </row>
    <row r="24" spans="1:8" s="127" customFormat="1" ht="40.5" customHeight="1" x14ac:dyDescent="0.2">
      <c r="A24" s="146">
        <v>1131</v>
      </c>
      <c r="B24" s="127" t="s">
        <v>125</v>
      </c>
      <c r="C24" s="287">
        <v>6073247.04</v>
      </c>
      <c r="D24" s="287">
        <f>+C24-G24</f>
        <v>5986267</v>
      </c>
      <c r="E24" s="287">
        <v>0</v>
      </c>
      <c r="F24" s="287">
        <v>0</v>
      </c>
      <c r="G24" s="287">
        <v>86980.040000000008</v>
      </c>
      <c r="H24" s="201" t="s">
        <v>1507</v>
      </c>
    </row>
    <row r="25" spans="1:8" s="127" customFormat="1" x14ac:dyDescent="0.2">
      <c r="A25" s="146">
        <v>1132</v>
      </c>
      <c r="B25" s="127" t="s">
        <v>126</v>
      </c>
      <c r="C25" s="287">
        <v>0</v>
      </c>
      <c r="D25" s="287">
        <f>+C25</f>
        <v>0</v>
      </c>
      <c r="E25" s="287">
        <v>0</v>
      </c>
      <c r="F25" s="287">
        <v>0</v>
      </c>
      <c r="G25" s="287">
        <v>0</v>
      </c>
      <c r="H25" s="201"/>
    </row>
    <row r="26" spans="1:8" s="127" customFormat="1" x14ac:dyDescent="0.2">
      <c r="A26" s="146">
        <v>1133</v>
      </c>
      <c r="B26" s="127" t="s">
        <v>127</v>
      </c>
      <c r="C26" s="287">
        <v>0</v>
      </c>
      <c r="D26" s="287">
        <v>0</v>
      </c>
      <c r="E26" s="287">
        <v>0</v>
      </c>
      <c r="F26" s="287">
        <v>0</v>
      </c>
      <c r="G26" s="287">
        <v>0</v>
      </c>
      <c r="H26" s="201"/>
    </row>
    <row r="27" spans="1:8" s="127" customFormat="1" x14ac:dyDescent="0.2">
      <c r="A27" s="146">
        <v>1134</v>
      </c>
      <c r="B27" s="127" t="s">
        <v>128</v>
      </c>
      <c r="C27" s="287">
        <v>0</v>
      </c>
      <c r="D27" s="287">
        <v>0</v>
      </c>
      <c r="E27" s="287">
        <v>0</v>
      </c>
      <c r="F27" s="287">
        <v>0</v>
      </c>
      <c r="G27" s="287">
        <v>0</v>
      </c>
      <c r="H27" s="201"/>
    </row>
    <row r="28" spans="1:8" s="127" customFormat="1" x14ac:dyDescent="0.2">
      <c r="A28" s="146">
        <v>1139</v>
      </c>
      <c r="B28" s="127" t="s">
        <v>129</v>
      </c>
      <c r="C28" s="287">
        <v>0</v>
      </c>
      <c r="D28" s="287">
        <v>0</v>
      </c>
      <c r="E28" s="287">
        <v>0</v>
      </c>
      <c r="F28" s="287">
        <v>0</v>
      </c>
      <c r="G28" s="287">
        <v>0</v>
      </c>
      <c r="H28" s="201"/>
    </row>
    <row r="29" spans="1:8" x14ac:dyDescent="0.2">
      <c r="C29" s="234"/>
      <c r="D29" s="234"/>
      <c r="E29" s="234"/>
      <c r="F29" s="234"/>
      <c r="G29" s="234"/>
    </row>
    <row r="30" spans="1:8" x14ac:dyDescent="0.2">
      <c r="A30" s="40" t="s">
        <v>130</v>
      </c>
      <c r="B30" s="40"/>
      <c r="C30" s="40"/>
      <c r="D30" s="40"/>
      <c r="E30" s="40"/>
      <c r="F30" s="40"/>
      <c r="G30" s="40"/>
      <c r="H30" s="122"/>
    </row>
    <row r="31" spans="1:8" x14ac:dyDescent="0.2">
      <c r="A31" s="42" t="s">
        <v>103</v>
      </c>
      <c r="B31" s="42" t="s">
        <v>104</v>
      </c>
      <c r="C31" s="42" t="s">
        <v>105</v>
      </c>
      <c r="D31" s="42" t="s">
        <v>131</v>
      </c>
      <c r="E31" s="42" t="s">
        <v>132</v>
      </c>
      <c r="F31" s="42" t="s">
        <v>133</v>
      </c>
      <c r="G31" s="42" t="s">
        <v>134</v>
      </c>
      <c r="H31" s="200"/>
    </row>
    <row r="32" spans="1:8" x14ac:dyDescent="0.2">
      <c r="A32" s="43">
        <v>1140</v>
      </c>
      <c r="B32" s="41" t="s">
        <v>135</v>
      </c>
      <c r="C32" s="165">
        <v>0</v>
      </c>
    </row>
    <row r="33" spans="1:8" x14ac:dyDescent="0.2">
      <c r="A33" s="43">
        <v>1141</v>
      </c>
      <c r="B33" s="41" t="s">
        <v>136</v>
      </c>
      <c r="C33" s="165">
        <v>0</v>
      </c>
    </row>
    <row r="34" spans="1:8" x14ac:dyDescent="0.2">
      <c r="A34" s="43">
        <v>1142</v>
      </c>
      <c r="B34" s="41" t="s">
        <v>137</v>
      </c>
      <c r="C34" s="165">
        <v>0</v>
      </c>
    </row>
    <row r="35" spans="1:8" x14ac:dyDescent="0.2">
      <c r="A35" s="43">
        <v>1143</v>
      </c>
      <c r="B35" s="41" t="s">
        <v>138</v>
      </c>
      <c r="C35" s="165">
        <v>0</v>
      </c>
    </row>
    <row r="36" spans="1:8" x14ac:dyDescent="0.2">
      <c r="A36" s="43">
        <v>1144</v>
      </c>
      <c r="B36" s="41" t="s">
        <v>139</v>
      </c>
      <c r="C36" s="165">
        <v>0</v>
      </c>
    </row>
    <row r="37" spans="1:8" x14ac:dyDescent="0.2">
      <c r="A37" s="43">
        <v>1145</v>
      </c>
      <c r="B37" s="41" t="s">
        <v>140</v>
      </c>
      <c r="C37" s="165">
        <v>0</v>
      </c>
    </row>
    <row r="39" spans="1:8" x14ac:dyDescent="0.2">
      <c r="A39" s="40" t="s">
        <v>141</v>
      </c>
      <c r="B39" s="40"/>
      <c r="C39" s="40"/>
      <c r="D39" s="40"/>
      <c r="E39" s="40"/>
      <c r="F39" s="40"/>
      <c r="G39" s="40"/>
      <c r="H39" s="122"/>
    </row>
    <row r="40" spans="1:8" x14ac:dyDescent="0.2">
      <c r="A40" s="42" t="s">
        <v>103</v>
      </c>
      <c r="B40" s="42" t="s">
        <v>104</v>
      </c>
      <c r="C40" s="42" t="s">
        <v>105</v>
      </c>
      <c r="D40" s="42" t="s">
        <v>142</v>
      </c>
      <c r="E40" s="42" t="s">
        <v>143</v>
      </c>
      <c r="F40" s="42" t="s">
        <v>144</v>
      </c>
      <c r="G40" s="42"/>
      <c r="H40" s="200"/>
    </row>
    <row r="41" spans="1:8" x14ac:dyDescent="0.2">
      <c r="A41" s="43">
        <v>1150</v>
      </c>
      <c r="B41" s="41" t="s">
        <v>145</v>
      </c>
      <c r="C41" s="165">
        <v>0</v>
      </c>
    </row>
    <row r="42" spans="1:8" x14ac:dyDescent="0.2">
      <c r="A42" s="43">
        <v>1151</v>
      </c>
      <c r="B42" s="41" t="s">
        <v>146</v>
      </c>
      <c r="C42" s="165">
        <v>0</v>
      </c>
    </row>
    <row r="43" spans="1:8" x14ac:dyDescent="0.2">
      <c r="C43" s="165"/>
    </row>
    <row r="44" spans="1:8" x14ac:dyDescent="0.2">
      <c r="A44" s="40" t="s">
        <v>147</v>
      </c>
      <c r="B44" s="40"/>
      <c r="C44" s="40"/>
      <c r="D44" s="40"/>
      <c r="E44" s="40"/>
      <c r="F44" s="40"/>
      <c r="G44" s="40"/>
      <c r="H44" s="122"/>
    </row>
    <row r="45" spans="1:8" x14ac:dyDescent="0.2">
      <c r="A45" s="42" t="s">
        <v>103</v>
      </c>
      <c r="B45" s="42" t="s">
        <v>104</v>
      </c>
      <c r="C45" s="42" t="s">
        <v>105</v>
      </c>
      <c r="D45" s="42" t="s">
        <v>106</v>
      </c>
      <c r="E45" s="42" t="s">
        <v>120</v>
      </c>
      <c r="F45" s="42"/>
      <c r="G45" s="42"/>
      <c r="H45" s="200"/>
    </row>
    <row r="46" spans="1:8" x14ac:dyDescent="0.2">
      <c r="A46" s="43">
        <v>1213</v>
      </c>
      <c r="B46" s="41" t="s">
        <v>148</v>
      </c>
      <c r="C46" s="165">
        <v>0</v>
      </c>
    </row>
    <row r="48" spans="1:8" x14ac:dyDescent="0.2">
      <c r="A48" s="40" t="s">
        <v>149</v>
      </c>
      <c r="B48" s="40"/>
      <c r="C48" s="40"/>
      <c r="D48" s="40"/>
      <c r="E48" s="40"/>
      <c r="F48" s="40"/>
      <c r="G48" s="40"/>
      <c r="H48" s="122"/>
    </row>
    <row r="49" spans="1:8" x14ac:dyDescent="0.2">
      <c r="A49" s="42" t="s">
        <v>103</v>
      </c>
      <c r="B49" s="42" t="s">
        <v>104</v>
      </c>
      <c r="C49" s="42" t="s">
        <v>105</v>
      </c>
      <c r="D49" s="42"/>
      <c r="E49" s="42"/>
      <c r="F49" s="42"/>
      <c r="G49" s="42"/>
      <c r="H49" s="200"/>
    </row>
    <row r="50" spans="1:8" x14ac:dyDescent="0.2">
      <c r="A50" s="43">
        <v>1214</v>
      </c>
      <c r="B50" s="41" t="s">
        <v>150</v>
      </c>
      <c r="C50" s="323">
        <v>2514077.21</v>
      </c>
    </row>
    <row r="52" spans="1:8" x14ac:dyDescent="0.2">
      <c r="A52" s="40" t="s">
        <v>151</v>
      </c>
      <c r="B52" s="40"/>
      <c r="C52" s="40"/>
      <c r="D52" s="40"/>
      <c r="E52" s="40"/>
      <c r="F52" s="40"/>
      <c r="G52" s="40"/>
      <c r="H52" s="122"/>
    </row>
    <row r="53" spans="1:8" x14ac:dyDescent="0.2">
      <c r="A53" s="42" t="s">
        <v>103</v>
      </c>
      <c r="B53" s="42" t="s">
        <v>104</v>
      </c>
      <c r="C53" s="274" t="s">
        <v>105</v>
      </c>
      <c r="D53" s="274" t="s">
        <v>152</v>
      </c>
      <c r="E53" s="274" t="s">
        <v>153</v>
      </c>
      <c r="F53" s="42" t="s">
        <v>142</v>
      </c>
      <c r="G53" s="42" t="s">
        <v>154</v>
      </c>
      <c r="H53" s="200" t="s">
        <v>155</v>
      </c>
    </row>
    <row r="54" spans="1:8" ht="22.5" x14ac:dyDescent="0.2">
      <c r="A54" s="43">
        <v>1230</v>
      </c>
      <c r="B54" s="41" t="s">
        <v>156</v>
      </c>
      <c r="C54" s="287">
        <v>319475045.00999999</v>
      </c>
      <c r="D54" s="287">
        <v>11323357.550000001</v>
      </c>
      <c r="E54" s="287">
        <v>139005779.28999999</v>
      </c>
      <c r="F54" s="41" t="s">
        <v>1502</v>
      </c>
      <c r="G54" s="41" t="s">
        <v>1508</v>
      </c>
      <c r="H54" s="117" t="s">
        <v>1508</v>
      </c>
    </row>
    <row r="55" spans="1:8" x14ac:dyDescent="0.2">
      <c r="A55" s="43">
        <v>1231</v>
      </c>
      <c r="B55" s="41" t="s">
        <v>157</v>
      </c>
      <c r="C55" s="287">
        <v>55846389.600000001</v>
      </c>
      <c r="D55" s="287"/>
      <c r="E55" s="287"/>
    </row>
    <row r="56" spans="1:8" x14ac:dyDescent="0.2">
      <c r="A56" s="43">
        <v>1232</v>
      </c>
      <c r="B56" s="41" t="s">
        <v>158</v>
      </c>
      <c r="C56" s="287">
        <v>0</v>
      </c>
      <c r="D56" s="287"/>
      <c r="E56" s="287"/>
    </row>
    <row r="57" spans="1:8" ht="22.5" x14ac:dyDescent="0.2">
      <c r="A57" s="43">
        <v>1233</v>
      </c>
      <c r="B57" s="41" t="s">
        <v>159</v>
      </c>
      <c r="C57" s="287">
        <v>249594163.94</v>
      </c>
      <c r="D57" s="287">
        <v>11323357.550000001</v>
      </c>
      <c r="E57" s="287">
        <v>139005779.28999999</v>
      </c>
      <c r="F57" s="127" t="s">
        <v>1502</v>
      </c>
      <c r="G57" s="41" t="s">
        <v>1508</v>
      </c>
      <c r="H57" s="117" t="s">
        <v>1508</v>
      </c>
    </row>
    <row r="58" spans="1:8" x14ac:dyDescent="0.2">
      <c r="A58" s="43">
        <v>1234</v>
      </c>
      <c r="B58" s="41" t="s">
        <v>160</v>
      </c>
      <c r="C58" s="287">
        <v>0</v>
      </c>
      <c r="D58" s="287"/>
      <c r="E58" s="287"/>
    </row>
    <row r="59" spans="1:8" x14ac:dyDescent="0.2">
      <c r="A59" s="43">
        <v>1235</v>
      </c>
      <c r="B59" s="41" t="s">
        <v>161</v>
      </c>
      <c r="C59" s="287">
        <v>0</v>
      </c>
      <c r="D59" s="287"/>
      <c r="E59" s="287"/>
    </row>
    <row r="60" spans="1:8" x14ac:dyDescent="0.2">
      <c r="A60" s="43">
        <v>1236</v>
      </c>
      <c r="B60" s="41" t="s">
        <v>162</v>
      </c>
      <c r="C60" s="287">
        <v>14034491.470000001</v>
      </c>
      <c r="D60" s="287"/>
      <c r="E60" s="287"/>
    </row>
    <row r="61" spans="1:8" x14ac:dyDescent="0.2">
      <c r="A61" s="43">
        <v>1239</v>
      </c>
      <c r="B61" s="41" t="s">
        <v>163</v>
      </c>
      <c r="C61" s="287">
        <v>0</v>
      </c>
      <c r="D61" s="287"/>
      <c r="E61" s="287"/>
    </row>
    <row r="62" spans="1:8" ht="22.5" x14ac:dyDescent="0.2">
      <c r="A62" s="43">
        <v>1240</v>
      </c>
      <c r="B62" s="41" t="s">
        <v>164</v>
      </c>
      <c r="C62" s="287">
        <v>27061916.359999999</v>
      </c>
      <c r="D62" s="287">
        <v>2236923.9</v>
      </c>
      <c r="E62" s="287">
        <v>15184831.300000001</v>
      </c>
      <c r="F62" s="41" t="s">
        <v>1502</v>
      </c>
      <c r="G62" s="41" t="s">
        <v>1508</v>
      </c>
      <c r="H62" s="117" t="s">
        <v>1508</v>
      </c>
    </row>
    <row r="63" spans="1:8" ht="22.5" x14ac:dyDescent="0.2">
      <c r="A63" s="43">
        <v>1241</v>
      </c>
      <c r="B63" s="41" t="s">
        <v>165</v>
      </c>
      <c r="C63" s="287">
        <v>8354140.6799999997</v>
      </c>
      <c r="D63" s="287">
        <v>693437.62</v>
      </c>
      <c r="E63" s="287">
        <v>4446700.37</v>
      </c>
      <c r="F63" s="41" t="s">
        <v>1502</v>
      </c>
      <c r="G63" s="41" t="s">
        <v>1508</v>
      </c>
      <c r="H63" s="117" t="s">
        <v>1508</v>
      </c>
    </row>
    <row r="64" spans="1:8" ht="22.5" x14ac:dyDescent="0.2">
      <c r="A64" s="43">
        <v>1242</v>
      </c>
      <c r="B64" s="41" t="s">
        <v>166</v>
      </c>
      <c r="C64" s="287">
        <v>4128997.5</v>
      </c>
      <c r="D64" s="287">
        <v>566334.16666666663</v>
      </c>
      <c r="E64" s="287">
        <v>1846253.0678749988</v>
      </c>
      <c r="F64" s="41" t="s">
        <v>1502</v>
      </c>
      <c r="G64" s="41" t="s">
        <v>1508</v>
      </c>
      <c r="H64" s="117" t="s">
        <v>1508</v>
      </c>
    </row>
    <row r="65" spans="1:8" ht="22.5" x14ac:dyDescent="0.2">
      <c r="A65" s="43">
        <v>1243</v>
      </c>
      <c r="B65" s="41" t="s">
        <v>167</v>
      </c>
      <c r="C65" s="287">
        <v>359880</v>
      </c>
      <c r="D65" s="287">
        <v>115500</v>
      </c>
      <c r="E65" s="287">
        <v>240880</v>
      </c>
      <c r="F65" s="41" t="s">
        <v>1502</v>
      </c>
      <c r="G65" s="41" t="s">
        <v>1508</v>
      </c>
      <c r="H65" s="117" t="s">
        <v>1508</v>
      </c>
    </row>
    <row r="66" spans="1:8" ht="22.5" x14ac:dyDescent="0.2">
      <c r="A66" s="43">
        <v>1244</v>
      </c>
      <c r="B66" s="41" t="s">
        <v>168</v>
      </c>
      <c r="C66" s="287">
        <v>1943775.66</v>
      </c>
      <c r="D66" s="287">
        <v>138943.98700000002</v>
      </c>
      <c r="E66" s="287">
        <v>1660181.7200833322</v>
      </c>
      <c r="F66" s="41" t="s">
        <v>1502</v>
      </c>
      <c r="G66" s="41" t="s">
        <v>1508</v>
      </c>
      <c r="H66" s="117" t="s">
        <v>1508</v>
      </c>
    </row>
    <row r="67" spans="1:8" ht="22.5" x14ac:dyDescent="0.2">
      <c r="A67" s="43">
        <v>1245</v>
      </c>
      <c r="B67" s="41" t="s">
        <v>169</v>
      </c>
      <c r="C67" s="287">
        <v>102034.8</v>
      </c>
      <c r="D67" s="287">
        <v>0</v>
      </c>
      <c r="E67" s="287">
        <v>102034.8</v>
      </c>
      <c r="F67" s="41" t="s">
        <v>1502</v>
      </c>
      <c r="G67" s="41" t="s">
        <v>1508</v>
      </c>
      <c r="H67" s="117" t="s">
        <v>1508</v>
      </c>
    </row>
    <row r="68" spans="1:8" ht="22.5" x14ac:dyDescent="0.2">
      <c r="A68" s="43">
        <v>1246</v>
      </c>
      <c r="B68" s="41" t="s">
        <v>170</v>
      </c>
      <c r="C68" s="287">
        <v>12173087.720000001</v>
      </c>
      <c r="D68" s="287">
        <v>722708.13116666663</v>
      </c>
      <c r="E68" s="287">
        <v>6888781.3415277777</v>
      </c>
      <c r="F68" s="41" t="s">
        <v>1502</v>
      </c>
      <c r="G68" s="41" t="s">
        <v>1508</v>
      </c>
      <c r="H68" s="117" t="s">
        <v>1508</v>
      </c>
    </row>
    <row r="69" spans="1:8" x14ac:dyDescent="0.2">
      <c r="A69" s="43">
        <v>1247</v>
      </c>
      <c r="B69" s="41" t="s">
        <v>171</v>
      </c>
      <c r="C69" s="287">
        <v>0</v>
      </c>
      <c r="D69" s="287">
        <v>0</v>
      </c>
      <c r="E69" s="287">
        <v>0</v>
      </c>
    </row>
    <row r="70" spans="1:8" x14ac:dyDescent="0.2">
      <c r="A70" s="43">
        <v>1248</v>
      </c>
      <c r="B70" s="41" t="s">
        <v>172</v>
      </c>
      <c r="C70" s="287">
        <v>0</v>
      </c>
      <c r="D70" s="287">
        <v>0</v>
      </c>
      <c r="E70" s="287">
        <v>0</v>
      </c>
    </row>
    <row r="72" spans="1:8" x14ac:dyDescent="0.2">
      <c r="A72" s="40" t="s">
        <v>173</v>
      </c>
      <c r="B72" s="40"/>
      <c r="C72" s="40"/>
      <c r="D72" s="40"/>
      <c r="E72" s="40"/>
      <c r="F72" s="40"/>
      <c r="G72" s="40"/>
      <c r="H72" s="122"/>
    </row>
    <row r="73" spans="1:8" x14ac:dyDescent="0.2">
      <c r="A73" s="42" t="s">
        <v>103</v>
      </c>
      <c r="B73" s="42" t="s">
        <v>104</v>
      </c>
      <c r="C73" s="42" t="s">
        <v>105</v>
      </c>
      <c r="D73" s="42" t="s">
        <v>174</v>
      </c>
      <c r="E73" s="42" t="s">
        <v>175</v>
      </c>
      <c r="F73" s="42" t="s">
        <v>142</v>
      </c>
      <c r="G73" s="42" t="s">
        <v>154</v>
      </c>
      <c r="H73" s="200" t="s">
        <v>155</v>
      </c>
    </row>
    <row r="74" spans="1:8" x14ac:dyDescent="0.2">
      <c r="A74" s="43">
        <v>1250</v>
      </c>
      <c r="B74" s="41" t="s">
        <v>176</v>
      </c>
      <c r="C74" s="287">
        <v>637584.17000000004</v>
      </c>
      <c r="D74" s="287">
        <v>0</v>
      </c>
      <c r="E74" s="287">
        <v>548292.41</v>
      </c>
      <c r="F74" s="234" t="s">
        <v>1502</v>
      </c>
      <c r="G74" s="234" t="s">
        <v>1508</v>
      </c>
    </row>
    <row r="75" spans="1:8" x14ac:dyDescent="0.2">
      <c r="A75" s="43">
        <v>1251</v>
      </c>
      <c r="B75" s="41" t="s">
        <v>177</v>
      </c>
      <c r="C75" s="287">
        <v>133000</v>
      </c>
      <c r="D75" s="287">
        <v>0</v>
      </c>
      <c r="E75" s="287">
        <v>133000</v>
      </c>
      <c r="F75" s="234" t="s">
        <v>1502</v>
      </c>
      <c r="G75" s="234" t="s">
        <v>1508</v>
      </c>
    </row>
    <row r="76" spans="1:8" x14ac:dyDescent="0.2">
      <c r="A76" s="43">
        <v>1252</v>
      </c>
      <c r="B76" s="41" t="s">
        <v>178</v>
      </c>
      <c r="C76" s="287">
        <v>89291.78</v>
      </c>
      <c r="D76" s="287">
        <v>0</v>
      </c>
      <c r="E76" s="287"/>
      <c r="F76" s="234"/>
      <c r="G76" s="234"/>
    </row>
    <row r="77" spans="1:8" x14ac:dyDescent="0.2">
      <c r="A77" s="43">
        <v>1253</v>
      </c>
      <c r="B77" s="41" t="s">
        <v>179</v>
      </c>
      <c r="C77" s="287">
        <v>0</v>
      </c>
      <c r="D77" s="287">
        <v>0</v>
      </c>
      <c r="E77" s="287"/>
      <c r="F77" s="234"/>
      <c r="G77" s="234"/>
    </row>
    <row r="78" spans="1:8" x14ac:dyDescent="0.2">
      <c r="A78" s="43">
        <v>1254</v>
      </c>
      <c r="B78" s="41" t="s">
        <v>180</v>
      </c>
      <c r="C78" s="287">
        <v>415292.39</v>
      </c>
      <c r="D78" s="287">
        <v>0</v>
      </c>
      <c r="E78" s="287">
        <v>415292.41000000003</v>
      </c>
      <c r="F78" s="234" t="s">
        <v>1502</v>
      </c>
      <c r="G78" s="234" t="s">
        <v>1508</v>
      </c>
    </row>
    <row r="79" spans="1:8" x14ac:dyDescent="0.2">
      <c r="A79" s="43">
        <v>1259</v>
      </c>
      <c r="B79" s="41" t="s">
        <v>181</v>
      </c>
      <c r="C79" s="287">
        <v>0</v>
      </c>
      <c r="D79" s="287">
        <v>0</v>
      </c>
      <c r="E79" s="287">
        <v>0</v>
      </c>
      <c r="F79" s="234"/>
      <c r="G79" s="234"/>
    </row>
    <row r="80" spans="1:8" x14ac:dyDescent="0.2">
      <c r="A80" s="43">
        <v>1270</v>
      </c>
      <c r="B80" s="41" t="s">
        <v>182</v>
      </c>
      <c r="C80" s="287">
        <v>440583.36</v>
      </c>
      <c r="D80" s="287">
        <v>0</v>
      </c>
      <c r="E80" s="287">
        <v>0</v>
      </c>
      <c r="F80" s="234"/>
      <c r="G80" s="234"/>
    </row>
    <row r="81" spans="1:8" x14ac:dyDescent="0.2">
      <c r="A81" s="43">
        <v>1271</v>
      </c>
      <c r="B81" s="41" t="s">
        <v>183</v>
      </c>
      <c r="C81" s="287">
        <v>0</v>
      </c>
      <c r="D81" s="287">
        <v>0</v>
      </c>
      <c r="E81" s="287">
        <v>0</v>
      </c>
      <c r="F81" s="234"/>
      <c r="G81" s="234"/>
    </row>
    <row r="82" spans="1:8" x14ac:dyDescent="0.2">
      <c r="A82" s="43">
        <v>1272</v>
      </c>
      <c r="B82" s="41" t="s">
        <v>184</v>
      </c>
      <c r="C82" s="287">
        <v>0</v>
      </c>
      <c r="D82" s="287">
        <v>0</v>
      </c>
      <c r="E82" s="287">
        <v>0</v>
      </c>
      <c r="F82" s="234"/>
      <c r="G82" s="234"/>
    </row>
    <row r="83" spans="1:8" x14ac:dyDescent="0.2">
      <c r="A83" s="43">
        <v>1273</v>
      </c>
      <c r="B83" s="41" t="s">
        <v>185</v>
      </c>
      <c r="C83" s="287">
        <v>0</v>
      </c>
      <c r="D83" s="287">
        <v>0</v>
      </c>
      <c r="E83" s="287">
        <v>0</v>
      </c>
      <c r="F83" s="234"/>
      <c r="G83" s="234"/>
    </row>
    <row r="84" spans="1:8" x14ac:dyDescent="0.2">
      <c r="A84" s="43">
        <v>1274</v>
      </c>
      <c r="B84" s="41" t="s">
        <v>186</v>
      </c>
      <c r="C84" s="287">
        <v>0</v>
      </c>
      <c r="D84" s="287">
        <v>0</v>
      </c>
      <c r="E84" s="287">
        <v>0</v>
      </c>
      <c r="F84" s="234"/>
      <c r="G84" s="234"/>
    </row>
    <row r="85" spans="1:8" x14ac:dyDescent="0.2">
      <c r="A85" s="43">
        <v>1275</v>
      </c>
      <c r="B85" s="41" t="s">
        <v>187</v>
      </c>
      <c r="C85" s="287">
        <v>0</v>
      </c>
      <c r="D85" s="287">
        <v>0</v>
      </c>
      <c r="E85" s="287">
        <v>0</v>
      </c>
      <c r="F85" s="234"/>
      <c r="G85" s="234"/>
    </row>
    <row r="86" spans="1:8" x14ac:dyDescent="0.2">
      <c r="A86" s="43">
        <v>1279</v>
      </c>
      <c r="B86" s="41" t="s">
        <v>188</v>
      </c>
      <c r="C86" s="287">
        <v>440583.36</v>
      </c>
      <c r="D86" s="287">
        <v>0</v>
      </c>
      <c r="E86" s="287">
        <v>0</v>
      </c>
      <c r="F86" s="234"/>
      <c r="G86" s="234"/>
    </row>
    <row r="87" spans="1:8" x14ac:dyDescent="0.2">
      <c r="C87" s="127"/>
      <c r="D87" s="127"/>
      <c r="E87" s="127"/>
    </row>
    <row r="88" spans="1:8" x14ac:dyDescent="0.2">
      <c r="A88" s="40" t="s">
        <v>189</v>
      </c>
      <c r="B88" s="40"/>
      <c r="C88" s="40"/>
      <c r="D88" s="40"/>
      <c r="E88" s="40"/>
      <c r="F88" s="40"/>
      <c r="G88" s="40"/>
      <c r="H88" s="122"/>
    </row>
    <row r="89" spans="1:8" x14ac:dyDescent="0.2">
      <c r="A89" s="42" t="s">
        <v>103</v>
      </c>
      <c r="B89" s="42" t="s">
        <v>104</v>
      </c>
      <c r="C89" s="42" t="s">
        <v>105</v>
      </c>
      <c r="D89" s="42" t="s">
        <v>190</v>
      </c>
      <c r="E89" s="42"/>
      <c r="F89" s="42"/>
      <c r="G89" s="42"/>
      <c r="H89" s="200"/>
    </row>
    <row r="90" spans="1:8" ht="33" customHeight="1" x14ac:dyDescent="0.2">
      <c r="A90" s="43">
        <v>1160</v>
      </c>
      <c r="B90" s="41" t="s">
        <v>191</v>
      </c>
      <c r="C90" s="210">
        <v>-0.14000000000000001</v>
      </c>
      <c r="D90" s="368" t="s">
        <v>1509</v>
      </c>
      <c r="E90" s="368"/>
      <c r="F90" s="368"/>
      <c r="G90" s="368"/>
      <c r="H90" s="368"/>
    </row>
    <row r="91" spans="1:8" x14ac:dyDescent="0.2">
      <c r="A91" s="43">
        <v>1161</v>
      </c>
      <c r="B91" s="41" t="s">
        <v>192</v>
      </c>
      <c r="C91" s="210">
        <v>-0.14000000000000001</v>
      </c>
    </row>
    <row r="92" spans="1:8" x14ac:dyDescent="0.2">
      <c r="A92" s="43">
        <v>1162</v>
      </c>
      <c r="B92" s="41" t="s">
        <v>193</v>
      </c>
      <c r="C92" s="210">
        <v>0</v>
      </c>
    </row>
    <row r="94" spans="1:8" x14ac:dyDescent="0.2">
      <c r="A94" s="40" t="s">
        <v>194</v>
      </c>
      <c r="B94" s="40"/>
      <c r="C94" s="40"/>
      <c r="D94" s="40"/>
      <c r="E94" s="40"/>
      <c r="F94" s="40"/>
      <c r="G94" s="40"/>
      <c r="H94" s="122"/>
    </row>
    <row r="95" spans="1:8" x14ac:dyDescent="0.2">
      <c r="A95" s="42" t="s">
        <v>103</v>
      </c>
      <c r="B95" s="42" t="s">
        <v>104</v>
      </c>
      <c r="C95" s="42" t="s">
        <v>105</v>
      </c>
      <c r="D95" s="42" t="s">
        <v>120</v>
      </c>
      <c r="E95" s="42"/>
      <c r="F95" s="42"/>
      <c r="G95" s="42"/>
      <c r="H95" s="200"/>
    </row>
    <row r="96" spans="1:8" x14ac:dyDescent="0.2">
      <c r="A96" s="43">
        <v>1290</v>
      </c>
      <c r="B96" s="41" t="s">
        <v>195</v>
      </c>
      <c r="C96" s="165">
        <v>0</v>
      </c>
    </row>
    <row r="97" spans="1:8" x14ac:dyDescent="0.2">
      <c r="A97" s="43">
        <v>1291</v>
      </c>
      <c r="B97" s="41" t="s">
        <v>196</v>
      </c>
      <c r="C97" s="165">
        <v>0</v>
      </c>
    </row>
    <row r="98" spans="1:8" x14ac:dyDescent="0.2">
      <c r="A98" s="43">
        <v>1292</v>
      </c>
      <c r="B98" s="41" t="s">
        <v>197</v>
      </c>
      <c r="C98" s="165">
        <v>0</v>
      </c>
    </row>
    <row r="99" spans="1:8" x14ac:dyDescent="0.2">
      <c r="A99" s="43">
        <v>1293</v>
      </c>
      <c r="B99" s="41" t="s">
        <v>198</v>
      </c>
      <c r="C99" s="165">
        <v>0</v>
      </c>
    </row>
    <row r="101" spans="1:8" x14ac:dyDescent="0.2">
      <c r="A101" s="40" t="s">
        <v>199</v>
      </c>
      <c r="B101" s="40"/>
      <c r="C101" s="40"/>
      <c r="D101" s="40"/>
      <c r="E101" s="40"/>
      <c r="F101" s="40"/>
      <c r="G101" s="40"/>
      <c r="H101" s="122"/>
    </row>
    <row r="102" spans="1:8" x14ac:dyDescent="0.2">
      <c r="A102" s="42" t="s">
        <v>103</v>
      </c>
      <c r="B102" s="42" t="s">
        <v>104</v>
      </c>
      <c r="C102" s="42" t="s">
        <v>105</v>
      </c>
      <c r="D102" s="42" t="s">
        <v>116</v>
      </c>
      <c r="E102" s="42" t="s">
        <v>117</v>
      </c>
      <c r="F102" s="42" t="s">
        <v>118</v>
      </c>
      <c r="G102" s="42" t="s">
        <v>200</v>
      </c>
      <c r="H102" s="200" t="s">
        <v>201</v>
      </c>
    </row>
    <row r="103" spans="1:8" s="127" customFormat="1" x14ac:dyDescent="0.2">
      <c r="A103" s="146">
        <v>2110</v>
      </c>
      <c r="B103" s="127" t="s">
        <v>202</v>
      </c>
      <c r="C103" s="287">
        <v>14299496.289999999</v>
      </c>
      <c r="D103" s="287">
        <f>SUM(D104:D116)</f>
        <v>5656551.4400000004</v>
      </c>
      <c r="E103" s="287">
        <f t="shared" ref="E103:G103" si="0">SUM(E104:E116)</f>
        <v>0</v>
      </c>
      <c r="F103" s="287">
        <f t="shared" si="0"/>
        <v>0</v>
      </c>
      <c r="G103" s="287">
        <f t="shared" si="0"/>
        <v>8642944.8499999996</v>
      </c>
      <c r="H103" s="201"/>
    </row>
    <row r="104" spans="1:8" s="127" customFormat="1" ht="33.75" x14ac:dyDescent="0.2">
      <c r="A104" s="146">
        <v>2111</v>
      </c>
      <c r="B104" s="127" t="s">
        <v>203</v>
      </c>
      <c r="C104" s="287">
        <v>11846.8</v>
      </c>
      <c r="D104" s="287">
        <f>+C104-G104</f>
        <v>6420.4</v>
      </c>
      <c r="E104" s="287">
        <v>0</v>
      </c>
      <c r="F104" s="287">
        <v>0</v>
      </c>
      <c r="G104" s="287">
        <v>5426.4</v>
      </c>
      <c r="H104" s="201" t="s">
        <v>1510</v>
      </c>
    </row>
    <row r="105" spans="1:8" s="127" customFormat="1" ht="22.5" x14ac:dyDescent="0.2">
      <c r="A105" s="146">
        <v>2112</v>
      </c>
      <c r="B105" s="127" t="s">
        <v>204</v>
      </c>
      <c r="C105" s="287">
        <v>3450</v>
      </c>
      <c r="D105" s="287">
        <f>+C105-G105</f>
        <v>0</v>
      </c>
      <c r="E105" s="287">
        <v>0</v>
      </c>
      <c r="F105" s="287">
        <v>0</v>
      </c>
      <c r="G105" s="287">
        <v>3450</v>
      </c>
      <c r="H105" s="201" t="s">
        <v>1511</v>
      </c>
    </row>
    <row r="106" spans="1:8" s="127" customFormat="1" x14ac:dyDescent="0.2">
      <c r="A106" s="146">
        <v>2113</v>
      </c>
      <c r="B106" s="127" t="s">
        <v>205</v>
      </c>
      <c r="C106" s="287">
        <v>0</v>
      </c>
      <c r="D106" s="287">
        <v>0</v>
      </c>
      <c r="E106" s="287">
        <v>0</v>
      </c>
      <c r="F106" s="287">
        <v>0</v>
      </c>
      <c r="G106" s="287">
        <v>0</v>
      </c>
      <c r="H106" s="201"/>
    </row>
    <row r="107" spans="1:8" s="127" customFormat="1" x14ac:dyDescent="0.2">
      <c r="A107" s="146">
        <v>2114</v>
      </c>
      <c r="B107" s="127" t="s">
        <v>206</v>
      </c>
      <c r="C107" s="287">
        <v>0</v>
      </c>
      <c r="D107" s="287">
        <v>0</v>
      </c>
      <c r="E107" s="287">
        <v>0</v>
      </c>
      <c r="F107" s="287">
        <v>0</v>
      </c>
      <c r="G107" s="287">
        <v>0</v>
      </c>
      <c r="H107" s="201"/>
    </row>
    <row r="108" spans="1:8" s="127" customFormat="1" ht="22.5" x14ac:dyDescent="0.2">
      <c r="A108" s="146">
        <v>2115</v>
      </c>
      <c r="B108" s="127" t="s">
        <v>207</v>
      </c>
      <c r="C108" s="287">
        <v>8322429.5999999996</v>
      </c>
      <c r="D108" s="287">
        <v>0</v>
      </c>
      <c r="E108" s="287">
        <v>0</v>
      </c>
      <c r="F108" s="287">
        <v>0</v>
      </c>
      <c r="G108" s="287">
        <f>+C108</f>
        <v>8322429.5999999996</v>
      </c>
      <c r="H108" s="201" t="s">
        <v>1512</v>
      </c>
    </row>
    <row r="109" spans="1:8" s="127" customFormat="1" x14ac:dyDescent="0.2">
      <c r="A109" s="146">
        <v>2116</v>
      </c>
      <c r="B109" s="127" t="s">
        <v>208</v>
      </c>
      <c r="C109" s="287">
        <v>0</v>
      </c>
      <c r="D109" s="287">
        <v>0</v>
      </c>
      <c r="E109" s="287">
        <v>0</v>
      </c>
      <c r="F109" s="287">
        <v>0</v>
      </c>
      <c r="G109" s="287">
        <v>0</v>
      </c>
      <c r="H109" s="201"/>
    </row>
    <row r="110" spans="1:8" s="127" customFormat="1" ht="45" x14ac:dyDescent="0.2">
      <c r="A110" s="146">
        <v>2117</v>
      </c>
      <c r="B110" s="127" t="s">
        <v>209</v>
      </c>
      <c r="C110" s="287">
        <v>5650131.04</v>
      </c>
      <c r="D110" s="287">
        <f>+C110</f>
        <v>5650131.04</v>
      </c>
      <c r="E110" s="287">
        <v>0</v>
      </c>
      <c r="F110" s="287">
        <v>0</v>
      </c>
      <c r="G110" s="287">
        <v>0</v>
      </c>
      <c r="H110" s="201" t="s">
        <v>1513</v>
      </c>
    </row>
    <row r="111" spans="1:8" s="127" customFormat="1" x14ac:dyDescent="0.2">
      <c r="A111" s="146">
        <v>2118</v>
      </c>
      <c r="B111" s="127" t="s">
        <v>210</v>
      </c>
      <c r="C111" s="287">
        <v>0</v>
      </c>
      <c r="D111" s="287">
        <v>0</v>
      </c>
      <c r="E111" s="287">
        <v>0</v>
      </c>
      <c r="F111" s="287">
        <v>0</v>
      </c>
      <c r="G111" s="287">
        <v>0</v>
      </c>
      <c r="H111" s="201"/>
    </row>
    <row r="112" spans="1:8" s="127" customFormat="1" ht="69.75" customHeight="1" x14ac:dyDescent="0.2">
      <c r="A112" s="146">
        <v>2119</v>
      </c>
      <c r="B112" s="127" t="s">
        <v>211</v>
      </c>
      <c r="C112" s="287">
        <v>311638.84999999998</v>
      </c>
      <c r="D112" s="287">
        <v>0</v>
      </c>
      <c r="E112" s="287">
        <v>0</v>
      </c>
      <c r="F112" s="287">
        <v>0</v>
      </c>
      <c r="G112" s="287">
        <f>+C112-D112</f>
        <v>311638.84999999998</v>
      </c>
      <c r="H112" s="201" t="s">
        <v>1514</v>
      </c>
    </row>
    <row r="113" spans="1:8" s="127" customFormat="1" x14ac:dyDescent="0.2">
      <c r="A113" s="146">
        <v>2120</v>
      </c>
      <c r="B113" s="127" t="s">
        <v>212</v>
      </c>
      <c r="C113" s="287">
        <v>0</v>
      </c>
      <c r="D113" s="287">
        <v>0</v>
      </c>
      <c r="E113" s="287">
        <v>0</v>
      </c>
      <c r="F113" s="287">
        <v>0</v>
      </c>
      <c r="G113" s="287">
        <v>0</v>
      </c>
      <c r="H113" s="201"/>
    </row>
    <row r="114" spans="1:8" s="127" customFormat="1" x14ac:dyDescent="0.2">
      <c r="A114" s="146">
        <v>2121</v>
      </c>
      <c r="B114" s="127" t="s">
        <v>213</v>
      </c>
      <c r="C114" s="287">
        <v>0</v>
      </c>
      <c r="D114" s="287">
        <v>0</v>
      </c>
      <c r="E114" s="287">
        <v>0</v>
      </c>
      <c r="F114" s="287">
        <v>0</v>
      </c>
      <c r="G114" s="287">
        <v>0</v>
      </c>
      <c r="H114" s="201"/>
    </row>
    <row r="115" spans="1:8" s="127" customFormat="1" x14ac:dyDescent="0.2">
      <c r="A115" s="146">
        <v>2122</v>
      </c>
      <c r="B115" s="127" t="s">
        <v>214</v>
      </c>
      <c r="C115" s="287">
        <v>0</v>
      </c>
      <c r="D115" s="287">
        <v>0</v>
      </c>
      <c r="E115" s="287">
        <v>0</v>
      </c>
      <c r="F115" s="287">
        <v>0</v>
      </c>
      <c r="G115" s="287">
        <v>0</v>
      </c>
      <c r="H115" s="201"/>
    </row>
    <row r="116" spans="1:8" s="127" customFormat="1" x14ac:dyDescent="0.2">
      <c r="A116" s="146">
        <v>2129</v>
      </c>
      <c r="B116" s="127" t="s">
        <v>215</v>
      </c>
      <c r="C116" s="287">
        <v>0</v>
      </c>
      <c r="D116" s="287">
        <v>0</v>
      </c>
      <c r="E116" s="287">
        <v>0</v>
      </c>
      <c r="F116" s="287">
        <v>0</v>
      </c>
      <c r="G116" s="287">
        <v>0</v>
      </c>
      <c r="H116" s="201"/>
    </row>
    <row r="117" spans="1:8" x14ac:dyDescent="0.2">
      <c r="B117" s="127"/>
      <c r="C117" s="127"/>
      <c r="D117" s="127"/>
      <c r="E117" s="127"/>
      <c r="F117" s="127"/>
      <c r="G117" s="127"/>
    </row>
    <row r="118" spans="1:8" x14ac:dyDescent="0.2">
      <c r="A118" s="40" t="s">
        <v>216</v>
      </c>
      <c r="B118" s="40"/>
      <c r="C118" s="40"/>
      <c r="D118" s="40"/>
      <c r="E118" s="40"/>
      <c r="F118" s="40"/>
      <c r="G118" s="40"/>
      <c r="H118" s="122"/>
    </row>
    <row r="119" spans="1:8" x14ac:dyDescent="0.2">
      <c r="A119" s="42" t="s">
        <v>103</v>
      </c>
      <c r="B119" s="42" t="s">
        <v>104</v>
      </c>
      <c r="C119" s="42" t="s">
        <v>105</v>
      </c>
      <c r="D119" s="42" t="s">
        <v>217</v>
      </c>
      <c r="E119" s="42" t="s">
        <v>120</v>
      </c>
      <c r="F119" s="42"/>
      <c r="G119" s="42"/>
      <c r="H119" s="200"/>
    </row>
    <row r="120" spans="1:8" x14ac:dyDescent="0.2">
      <c r="A120" s="43">
        <v>2160</v>
      </c>
      <c r="B120" s="41" t="s">
        <v>218</v>
      </c>
      <c r="C120" s="165">
        <v>0</v>
      </c>
    </row>
    <row r="121" spans="1:8" x14ac:dyDescent="0.2">
      <c r="A121" s="43">
        <v>2161</v>
      </c>
      <c r="B121" s="41" t="s">
        <v>219</v>
      </c>
      <c r="C121" s="165">
        <v>0</v>
      </c>
    </row>
    <row r="122" spans="1:8" x14ac:dyDescent="0.2">
      <c r="A122" s="43">
        <v>2162</v>
      </c>
      <c r="B122" s="41" t="s">
        <v>220</v>
      </c>
      <c r="C122" s="165">
        <v>0</v>
      </c>
    </row>
    <row r="123" spans="1:8" x14ac:dyDescent="0.2">
      <c r="A123" s="43">
        <v>2163</v>
      </c>
      <c r="B123" s="41" t="s">
        <v>221</v>
      </c>
      <c r="C123" s="165">
        <v>0</v>
      </c>
    </row>
    <row r="124" spans="1:8" x14ac:dyDescent="0.2">
      <c r="A124" s="43">
        <v>2164</v>
      </c>
      <c r="B124" s="41" t="s">
        <v>222</v>
      </c>
      <c r="C124" s="165">
        <v>0</v>
      </c>
    </row>
    <row r="125" spans="1:8" x14ac:dyDescent="0.2">
      <c r="A125" s="43">
        <v>2165</v>
      </c>
      <c r="B125" s="41" t="s">
        <v>223</v>
      </c>
      <c r="C125" s="165">
        <v>0</v>
      </c>
    </row>
    <row r="126" spans="1:8" x14ac:dyDescent="0.2">
      <c r="A126" s="43">
        <v>2166</v>
      </c>
      <c r="B126" s="41" t="s">
        <v>224</v>
      </c>
      <c r="C126" s="165">
        <v>0</v>
      </c>
    </row>
    <row r="127" spans="1:8" x14ac:dyDescent="0.2">
      <c r="A127" s="43">
        <v>2250</v>
      </c>
      <c r="B127" s="41" t="s">
        <v>225</v>
      </c>
      <c r="C127" s="165">
        <v>0</v>
      </c>
    </row>
    <row r="128" spans="1:8" x14ac:dyDescent="0.2">
      <c r="A128" s="43">
        <v>2251</v>
      </c>
      <c r="B128" s="41" t="s">
        <v>226</v>
      </c>
      <c r="C128" s="165">
        <v>0</v>
      </c>
    </row>
    <row r="129" spans="1:8" x14ac:dyDescent="0.2">
      <c r="A129" s="43">
        <v>2252</v>
      </c>
      <c r="B129" s="41" t="s">
        <v>227</v>
      </c>
      <c r="C129" s="165">
        <v>0</v>
      </c>
    </row>
    <row r="130" spans="1:8" x14ac:dyDescent="0.2">
      <c r="A130" s="43">
        <v>2253</v>
      </c>
      <c r="B130" s="41" t="s">
        <v>228</v>
      </c>
      <c r="C130" s="165">
        <v>0</v>
      </c>
    </row>
    <row r="131" spans="1:8" x14ac:dyDescent="0.2">
      <c r="A131" s="43">
        <v>2254</v>
      </c>
      <c r="B131" s="41" t="s">
        <v>229</v>
      </c>
      <c r="C131" s="165">
        <v>0</v>
      </c>
    </row>
    <row r="132" spans="1:8" x14ac:dyDescent="0.2">
      <c r="A132" s="43">
        <v>2255</v>
      </c>
      <c r="B132" s="41" t="s">
        <v>230</v>
      </c>
      <c r="C132" s="165">
        <v>0</v>
      </c>
    </row>
    <row r="133" spans="1:8" x14ac:dyDescent="0.2">
      <c r="A133" s="43">
        <v>2256</v>
      </c>
      <c r="B133" s="41" t="s">
        <v>231</v>
      </c>
      <c r="C133" s="165">
        <v>0</v>
      </c>
    </row>
    <row r="135" spans="1:8" x14ac:dyDescent="0.2">
      <c r="A135" s="40" t="s">
        <v>232</v>
      </c>
      <c r="B135" s="40"/>
      <c r="C135" s="40"/>
      <c r="D135" s="40"/>
      <c r="E135" s="40"/>
      <c r="F135" s="40"/>
      <c r="G135" s="40"/>
      <c r="H135" s="122"/>
    </row>
    <row r="136" spans="1:8" x14ac:dyDescent="0.2">
      <c r="A136" s="47" t="s">
        <v>103</v>
      </c>
      <c r="B136" s="47" t="s">
        <v>104</v>
      </c>
      <c r="C136" s="47" t="s">
        <v>105</v>
      </c>
      <c r="D136" s="47" t="s">
        <v>217</v>
      </c>
      <c r="E136" s="47" t="s">
        <v>120</v>
      </c>
      <c r="F136" s="47"/>
      <c r="G136" s="47"/>
      <c r="H136" s="202"/>
    </row>
    <row r="137" spans="1:8" x14ac:dyDescent="0.2">
      <c r="A137" s="43">
        <v>2159</v>
      </c>
      <c r="B137" s="41" t="s">
        <v>233</v>
      </c>
      <c r="C137" s="165">
        <v>0</v>
      </c>
    </row>
    <row r="138" spans="1:8" x14ac:dyDescent="0.2">
      <c r="A138" s="43">
        <v>2199</v>
      </c>
      <c r="B138" s="41" t="s">
        <v>234</v>
      </c>
      <c r="C138" s="165">
        <v>0</v>
      </c>
    </row>
    <row r="139" spans="1:8" x14ac:dyDescent="0.2">
      <c r="A139" s="43">
        <v>2240</v>
      </c>
      <c r="B139" s="41" t="s">
        <v>235</v>
      </c>
      <c r="C139" s="165">
        <v>0</v>
      </c>
    </row>
    <row r="140" spans="1:8" x14ac:dyDescent="0.2">
      <c r="A140" s="43">
        <v>2241</v>
      </c>
      <c r="B140" s="41" t="s">
        <v>236</v>
      </c>
      <c r="C140" s="165">
        <v>0</v>
      </c>
    </row>
    <row r="141" spans="1:8" x14ac:dyDescent="0.2">
      <c r="A141" s="43">
        <v>2242</v>
      </c>
      <c r="B141" s="41" t="s">
        <v>237</v>
      </c>
      <c r="C141" s="165">
        <v>0</v>
      </c>
    </row>
    <row r="142" spans="1:8" x14ac:dyDescent="0.2">
      <c r="A142" s="43">
        <v>2249</v>
      </c>
      <c r="B142" s="41" t="s">
        <v>238</v>
      </c>
      <c r="C142" s="165">
        <v>0</v>
      </c>
    </row>
    <row r="144" spans="1:8" x14ac:dyDescent="0.2">
      <c r="B144" s="41" t="s">
        <v>239</v>
      </c>
    </row>
  </sheetData>
  <sheetProtection formatCells="0" formatColumns="0" formatRows="0" insertColumns="0" insertRows="0" insertHyperlinks="0" deleteColumns="0" deleteRows="0" sort="0" autoFilter="0" pivotTables="0"/>
  <mergeCells count="4">
    <mergeCell ref="A1:F1"/>
    <mergeCell ref="A2:F2"/>
    <mergeCell ref="A3:F3"/>
    <mergeCell ref="D90:H90"/>
  </mergeCells>
  <pageMargins left="0.7" right="0.7" top="0.75" bottom="0.75" header="0.3" footer="0.3"/>
  <pageSetup scale="54"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2"/>
  <sheetViews>
    <sheetView showGridLines="0" zoomScaleNormal="100" zoomScaleSheetLayoutView="100" workbookViewId="0">
      <selection sqref="A1:C1"/>
    </sheetView>
  </sheetViews>
  <sheetFormatPr baseColWidth="10" defaultColWidth="9.140625" defaultRowHeight="11.25" x14ac:dyDescent="0.2"/>
  <cols>
    <col min="1" max="1" width="10" style="41" customWidth="1"/>
    <col min="2" max="2" width="72.85546875" style="41" bestFit="1" customWidth="1"/>
    <col min="3" max="3" width="15.7109375" style="165" customWidth="1"/>
    <col min="4" max="4" width="31.28515625" style="117" customWidth="1"/>
    <col min="5" max="5" width="42.28515625" style="41" customWidth="1"/>
    <col min="6" max="16384" width="9.140625" style="41"/>
  </cols>
  <sheetData>
    <row r="1" spans="1:5" s="57" customFormat="1" ht="18.95" customHeight="1" x14ac:dyDescent="0.25">
      <c r="A1" s="354" t="s">
        <v>1515</v>
      </c>
      <c r="B1" s="354"/>
      <c r="C1" s="354"/>
      <c r="D1" s="121" t="s">
        <v>97</v>
      </c>
      <c r="E1" s="199">
        <v>2021</v>
      </c>
    </row>
    <row r="2" spans="1:5" s="38" customFormat="1" ht="18.95" customHeight="1" x14ac:dyDescent="0.25">
      <c r="A2" s="354" t="s">
        <v>437</v>
      </c>
      <c r="B2" s="354"/>
      <c r="C2" s="354"/>
      <c r="D2" s="121" t="s">
        <v>99</v>
      </c>
      <c r="E2" s="199" t="s">
        <v>603</v>
      </c>
    </row>
    <row r="3" spans="1:5" s="38" customFormat="1" ht="18.95" customHeight="1" x14ac:dyDescent="0.25">
      <c r="A3" s="354" t="s">
        <v>1516</v>
      </c>
      <c r="B3" s="354"/>
      <c r="C3" s="354"/>
      <c r="D3" s="121" t="s">
        <v>100</v>
      </c>
      <c r="E3" s="199">
        <v>4</v>
      </c>
    </row>
    <row r="4" spans="1:5" x14ac:dyDescent="0.2">
      <c r="A4" s="39" t="s">
        <v>101</v>
      </c>
      <c r="B4" s="40"/>
      <c r="C4" s="203"/>
      <c r="D4" s="122"/>
      <c r="E4" s="40"/>
    </row>
    <row r="6" spans="1:5" x14ac:dyDescent="0.2">
      <c r="A6" s="53" t="s">
        <v>436</v>
      </c>
      <c r="B6" s="53"/>
      <c r="C6" s="203"/>
      <c r="D6" s="123"/>
      <c r="E6" s="53"/>
    </row>
    <row r="7" spans="1:5" x14ac:dyDescent="0.2">
      <c r="A7" s="52" t="s">
        <v>103</v>
      </c>
      <c r="B7" s="52" t="s">
        <v>104</v>
      </c>
      <c r="C7" s="204" t="s">
        <v>105</v>
      </c>
      <c r="D7" s="124" t="s">
        <v>388</v>
      </c>
      <c r="E7" s="52"/>
    </row>
    <row r="8" spans="1:5" ht="87.75" customHeight="1" x14ac:dyDescent="0.2">
      <c r="A8" s="55">
        <v>4100</v>
      </c>
      <c r="B8" s="48" t="s">
        <v>435</v>
      </c>
      <c r="C8" s="277">
        <v>95519969.25</v>
      </c>
      <c r="D8" s="56" t="s">
        <v>1517</v>
      </c>
      <c r="E8" s="54"/>
    </row>
    <row r="9" spans="1:5" x14ac:dyDescent="0.2">
      <c r="A9" s="55">
        <v>4110</v>
      </c>
      <c r="B9" s="48" t="s">
        <v>434</v>
      </c>
      <c r="C9" s="277">
        <v>0</v>
      </c>
      <c r="D9" s="56"/>
      <c r="E9" s="54"/>
    </row>
    <row r="10" spans="1:5" x14ac:dyDescent="0.2">
      <c r="A10" s="55">
        <v>4111</v>
      </c>
      <c r="B10" s="48" t="s">
        <v>433</v>
      </c>
      <c r="C10" s="277">
        <v>0</v>
      </c>
      <c r="D10" s="56"/>
      <c r="E10" s="54"/>
    </row>
    <row r="11" spans="1:5" x14ac:dyDescent="0.2">
      <c r="A11" s="55">
        <v>4112</v>
      </c>
      <c r="B11" s="48" t="s">
        <v>432</v>
      </c>
      <c r="C11" s="277">
        <v>0</v>
      </c>
      <c r="D11" s="56"/>
      <c r="E11" s="54"/>
    </row>
    <row r="12" spans="1:5" x14ac:dyDescent="0.2">
      <c r="A12" s="55">
        <v>4113</v>
      </c>
      <c r="B12" s="48" t="s">
        <v>431</v>
      </c>
      <c r="C12" s="277">
        <v>0</v>
      </c>
      <c r="D12" s="56"/>
      <c r="E12" s="54"/>
    </row>
    <row r="13" spans="1:5" x14ac:dyDescent="0.2">
      <c r="A13" s="55">
        <v>4114</v>
      </c>
      <c r="B13" s="48" t="s">
        <v>430</v>
      </c>
      <c r="C13" s="277">
        <v>0</v>
      </c>
      <c r="D13" s="56"/>
      <c r="E13" s="54"/>
    </row>
    <row r="14" spans="1:5" x14ac:dyDescent="0.2">
      <c r="A14" s="55">
        <v>4115</v>
      </c>
      <c r="B14" s="48" t="s">
        <v>429</v>
      </c>
      <c r="C14" s="277">
        <v>0</v>
      </c>
      <c r="D14" s="56"/>
      <c r="E14" s="54"/>
    </row>
    <row r="15" spans="1:5" x14ac:dyDescent="0.2">
      <c r="A15" s="55">
        <v>4116</v>
      </c>
      <c r="B15" s="48" t="s">
        <v>428</v>
      </c>
      <c r="C15" s="277">
        <v>0</v>
      </c>
      <c r="D15" s="56"/>
      <c r="E15" s="54"/>
    </row>
    <row r="16" spans="1:5" x14ac:dyDescent="0.2">
      <c r="A16" s="55">
        <v>4117</v>
      </c>
      <c r="B16" s="48" t="s">
        <v>427</v>
      </c>
      <c r="C16" s="277">
        <v>0</v>
      </c>
      <c r="D16" s="56"/>
      <c r="E16" s="54"/>
    </row>
    <row r="17" spans="1:5" ht="22.5" x14ac:dyDescent="0.2">
      <c r="A17" s="55">
        <v>4118</v>
      </c>
      <c r="B17" s="56" t="s">
        <v>426</v>
      </c>
      <c r="C17" s="277">
        <v>0</v>
      </c>
      <c r="D17" s="56"/>
      <c r="E17" s="54"/>
    </row>
    <row r="18" spans="1:5" x14ac:dyDescent="0.2">
      <c r="A18" s="55">
        <v>4119</v>
      </c>
      <c r="B18" s="48" t="s">
        <v>425</v>
      </c>
      <c r="C18" s="277">
        <v>0</v>
      </c>
      <c r="D18" s="56"/>
      <c r="E18" s="54"/>
    </row>
    <row r="19" spans="1:5" x14ac:dyDescent="0.2">
      <c r="A19" s="55">
        <v>4120</v>
      </c>
      <c r="B19" s="48" t="s">
        <v>424</v>
      </c>
      <c r="C19" s="277">
        <v>0</v>
      </c>
      <c r="D19" s="56"/>
      <c r="E19" s="54"/>
    </row>
    <row r="20" spans="1:5" x14ac:dyDescent="0.2">
      <c r="A20" s="55">
        <v>4121</v>
      </c>
      <c r="B20" s="48" t="s">
        <v>423</v>
      </c>
      <c r="C20" s="277">
        <v>0</v>
      </c>
      <c r="D20" s="56"/>
      <c r="E20" s="54"/>
    </row>
    <row r="21" spans="1:5" x14ac:dyDescent="0.2">
      <c r="A21" s="55">
        <v>4122</v>
      </c>
      <c r="B21" s="48" t="s">
        <v>422</v>
      </c>
      <c r="C21" s="277">
        <v>0</v>
      </c>
      <c r="D21" s="56"/>
      <c r="E21" s="54"/>
    </row>
    <row r="22" spans="1:5" x14ac:dyDescent="0.2">
      <c r="A22" s="55">
        <v>4123</v>
      </c>
      <c r="B22" s="48" t="s">
        <v>421</v>
      </c>
      <c r="C22" s="277">
        <v>0</v>
      </c>
      <c r="D22" s="56"/>
      <c r="E22" s="54"/>
    </row>
    <row r="23" spans="1:5" x14ac:dyDescent="0.2">
      <c r="A23" s="55">
        <v>4124</v>
      </c>
      <c r="B23" s="48" t="s">
        <v>420</v>
      </c>
      <c r="C23" s="277">
        <v>0</v>
      </c>
      <c r="D23" s="56"/>
      <c r="E23" s="54"/>
    </row>
    <row r="24" spans="1:5" x14ac:dyDescent="0.2">
      <c r="A24" s="55">
        <v>4129</v>
      </c>
      <c r="B24" s="48" t="s">
        <v>419</v>
      </c>
      <c r="C24" s="277">
        <v>0</v>
      </c>
      <c r="D24" s="56"/>
      <c r="E24" s="54"/>
    </row>
    <row r="25" spans="1:5" x14ac:dyDescent="0.2">
      <c r="A25" s="55">
        <v>4130</v>
      </c>
      <c r="B25" s="48" t="s">
        <v>418</v>
      </c>
      <c r="C25" s="277">
        <v>0</v>
      </c>
      <c r="D25" s="56"/>
      <c r="E25" s="54"/>
    </row>
    <row r="26" spans="1:5" x14ac:dyDescent="0.2">
      <c r="A26" s="55">
        <v>4131</v>
      </c>
      <c r="B26" s="48" t="s">
        <v>417</v>
      </c>
      <c r="C26" s="277">
        <v>0</v>
      </c>
      <c r="D26" s="56"/>
      <c r="E26" s="54"/>
    </row>
    <row r="27" spans="1:5" ht="22.5" x14ac:dyDescent="0.2">
      <c r="A27" s="55">
        <v>4132</v>
      </c>
      <c r="B27" s="56" t="s">
        <v>416</v>
      </c>
      <c r="C27" s="277">
        <v>0</v>
      </c>
      <c r="D27" s="56"/>
      <c r="E27" s="54"/>
    </row>
    <row r="28" spans="1:5" x14ac:dyDescent="0.2">
      <c r="A28" s="55">
        <v>4140</v>
      </c>
      <c r="B28" s="48" t="s">
        <v>415</v>
      </c>
      <c r="C28" s="277">
        <v>0</v>
      </c>
      <c r="D28" s="56"/>
      <c r="E28" s="54"/>
    </row>
    <row r="29" spans="1:5" x14ac:dyDescent="0.2">
      <c r="A29" s="55">
        <v>4141</v>
      </c>
      <c r="B29" s="48" t="s">
        <v>414</v>
      </c>
      <c r="C29" s="277">
        <v>0</v>
      </c>
      <c r="D29" s="56"/>
      <c r="E29" s="54"/>
    </row>
    <row r="30" spans="1:5" x14ac:dyDescent="0.2">
      <c r="A30" s="55">
        <v>4143</v>
      </c>
      <c r="B30" s="48" t="s">
        <v>413</v>
      </c>
      <c r="C30" s="277">
        <v>0</v>
      </c>
      <c r="D30" s="56"/>
      <c r="E30" s="54"/>
    </row>
    <row r="31" spans="1:5" x14ac:dyDescent="0.2">
      <c r="A31" s="55">
        <v>4144</v>
      </c>
      <c r="B31" s="48" t="s">
        <v>412</v>
      </c>
      <c r="C31" s="277">
        <v>0</v>
      </c>
      <c r="D31" s="56"/>
      <c r="E31" s="54"/>
    </row>
    <row r="32" spans="1:5" ht="22.5" x14ac:dyDescent="0.2">
      <c r="A32" s="55">
        <v>4145</v>
      </c>
      <c r="B32" s="56" t="s">
        <v>411</v>
      </c>
      <c r="C32" s="277">
        <v>0</v>
      </c>
      <c r="D32" s="56"/>
      <c r="E32" s="54"/>
    </row>
    <row r="33" spans="1:5" x14ac:dyDescent="0.2">
      <c r="A33" s="55">
        <v>4149</v>
      </c>
      <c r="B33" s="48" t="s">
        <v>410</v>
      </c>
      <c r="C33" s="277">
        <v>0</v>
      </c>
      <c r="D33" s="56"/>
      <c r="E33" s="54"/>
    </row>
    <row r="34" spans="1:5" ht="45" x14ac:dyDescent="0.2">
      <c r="A34" s="55">
        <v>4150</v>
      </c>
      <c r="B34" s="48" t="s">
        <v>409</v>
      </c>
      <c r="C34" s="277">
        <v>731898.8</v>
      </c>
      <c r="D34" s="56" t="s">
        <v>1518</v>
      </c>
      <c r="E34" s="54"/>
    </row>
    <row r="35" spans="1:5" ht="45" x14ac:dyDescent="0.2">
      <c r="A35" s="55">
        <v>4151</v>
      </c>
      <c r="B35" s="48" t="s">
        <v>409</v>
      </c>
      <c r="C35" s="277">
        <v>731898.8</v>
      </c>
      <c r="D35" s="56" t="str">
        <f>+D34</f>
        <v xml:space="preserve">Se refiere al registro de los ingresos  financieros   generados en las cuentas de inversion acumuladas al mes de diciembre de 2021 </v>
      </c>
      <c r="E35" s="54"/>
    </row>
    <row r="36" spans="1:5" ht="22.5" x14ac:dyDescent="0.2">
      <c r="A36" s="55">
        <v>4154</v>
      </c>
      <c r="B36" s="56" t="s">
        <v>408</v>
      </c>
      <c r="C36" s="277">
        <v>0</v>
      </c>
      <c r="D36" s="56"/>
      <c r="E36" s="54"/>
    </row>
    <row r="37" spans="1:5" x14ac:dyDescent="0.2">
      <c r="A37" s="55">
        <v>4160</v>
      </c>
      <c r="B37" s="48" t="s">
        <v>407</v>
      </c>
      <c r="C37" s="277">
        <v>0</v>
      </c>
      <c r="D37" s="56"/>
      <c r="E37" s="54"/>
    </row>
    <row r="38" spans="1:5" x14ac:dyDescent="0.2">
      <c r="A38" s="55">
        <v>4161</v>
      </c>
      <c r="B38" s="48" t="s">
        <v>406</v>
      </c>
      <c r="C38" s="277">
        <v>0</v>
      </c>
      <c r="D38" s="56"/>
      <c r="E38" s="54"/>
    </row>
    <row r="39" spans="1:5" x14ac:dyDescent="0.2">
      <c r="A39" s="55">
        <v>4162</v>
      </c>
      <c r="B39" s="48" t="s">
        <v>405</v>
      </c>
      <c r="C39" s="277">
        <v>0</v>
      </c>
      <c r="D39" s="56"/>
      <c r="E39" s="54"/>
    </row>
    <row r="40" spans="1:5" x14ac:dyDescent="0.2">
      <c r="A40" s="55">
        <v>4163</v>
      </c>
      <c r="B40" s="48" t="s">
        <v>404</v>
      </c>
      <c r="C40" s="277">
        <v>0</v>
      </c>
      <c r="D40" s="56"/>
      <c r="E40" s="54"/>
    </row>
    <row r="41" spans="1:5" x14ac:dyDescent="0.2">
      <c r="A41" s="55">
        <v>4164</v>
      </c>
      <c r="B41" s="48" t="s">
        <v>403</v>
      </c>
      <c r="C41" s="277">
        <v>0</v>
      </c>
      <c r="D41" s="56"/>
      <c r="E41" s="54"/>
    </row>
    <row r="42" spans="1:5" x14ac:dyDescent="0.2">
      <c r="A42" s="55">
        <v>4165</v>
      </c>
      <c r="B42" s="48" t="s">
        <v>402</v>
      </c>
      <c r="C42" s="277">
        <v>0</v>
      </c>
      <c r="D42" s="56"/>
      <c r="E42" s="54"/>
    </row>
    <row r="43" spans="1:5" ht="22.5" x14ac:dyDescent="0.2">
      <c r="A43" s="55">
        <v>4166</v>
      </c>
      <c r="B43" s="56" t="s">
        <v>401</v>
      </c>
      <c r="C43" s="277">
        <v>0</v>
      </c>
      <c r="D43" s="56"/>
      <c r="E43" s="54"/>
    </row>
    <row r="44" spans="1:5" x14ac:dyDescent="0.2">
      <c r="A44" s="55">
        <v>4168</v>
      </c>
      <c r="B44" s="48" t="s">
        <v>400</v>
      </c>
      <c r="C44" s="277">
        <v>0</v>
      </c>
      <c r="D44" s="56"/>
      <c r="E44" s="54"/>
    </row>
    <row r="45" spans="1:5" x14ac:dyDescent="0.2">
      <c r="A45" s="55">
        <v>4169</v>
      </c>
      <c r="B45" s="48" t="s">
        <v>399</v>
      </c>
      <c r="C45" s="277">
        <v>0</v>
      </c>
      <c r="D45" s="56"/>
      <c r="E45" s="54"/>
    </row>
    <row r="46" spans="1:5" ht="91.5" customHeight="1" x14ac:dyDescent="0.2">
      <c r="A46" s="55">
        <v>4170</v>
      </c>
      <c r="B46" s="48" t="s">
        <v>398</v>
      </c>
      <c r="C46" s="277">
        <v>94788070.450000003</v>
      </c>
      <c r="D46" s="201" t="s">
        <v>1519</v>
      </c>
      <c r="E46" s="54"/>
    </row>
    <row r="47" spans="1:5" x14ac:dyDescent="0.2">
      <c r="A47" s="55">
        <v>4171</v>
      </c>
      <c r="B47" s="48" t="s">
        <v>397</v>
      </c>
      <c r="C47" s="277">
        <v>0</v>
      </c>
      <c r="D47" s="56"/>
      <c r="E47" s="54"/>
    </row>
    <row r="48" spans="1:5" x14ac:dyDescent="0.2">
      <c r="A48" s="55">
        <v>4172</v>
      </c>
      <c r="B48" s="48" t="s">
        <v>396</v>
      </c>
      <c r="C48" s="277">
        <v>0</v>
      </c>
      <c r="D48" s="56"/>
      <c r="E48" s="54"/>
    </row>
    <row r="49" spans="1:5" ht="91.5" customHeight="1" x14ac:dyDescent="0.2">
      <c r="A49" s="55">
        <v>4173</v>
      </c>
      <c r="B49" s="56" t="s">
        <v>395</v>
      </c>
      <c r="C49" s="277">
        <v>94788070.450000003</v>
      </c>
      <c r="D49" s="201" t="s">
        <v>1519</v>
      </c>
      <c r="E49" s="54"/>
    </row>
    <row r="50" spans="1:5" ht="22.5" x14ac:dyDescent="0.2">
      <c r="A50" s="55">
        <v>4174</v>
      </c>
      <c r="B50" s="56" t="s">
        <v>394</v>
      </c>
      <c r="C50" s="277">
        <v>0</v>
      </c>
      <c r="D50" s="56"/>
      <c r="E50" s="54"/>
    </row>
    <row r="51" spans="1:5" ht="22.5" x14ac:dyDescent="0.2">
      <c r="A51" s="55">
        <v>4175</v>
      </c>
      <c r="B51" s="56" t="s">
        <v>393</v>
      </c>
      <c r="C51" s="277">
        <v>0</v>
      </c>
      <c r="D51" s="56"/>
      <c r="E51" s="54"/>
    </row>
    <row r="52" spans="1:5" ht="22.5" x14ac:dyDescent="0.2">
      <c r="A52" s="55">
        <v>4176</v>
      </c>
      <c r="B52" s="56" t="s">
        <v>392</v>
      </c>
      <c r="C52" s="277">
        <v>0</v>
      </c>
      <c r="D52" s="56"/>
      <c r="E52" s="54"/>
    </row>
    <row r="53" spans="1:5" ht="22.5" x14ac:dyDescent="0.2">
      <c r="A53" s="55">
        <v>4177</v>
      </c>
      <c r="B53" s="56" t="s">
        <v>391</v>
      </c>
      <c r="C53" s="277">
        <v>0</v>
      </c>
      <c r="D53" s="56"/>
      <c r="E53" s="54"/>
    </row>
    <row r="54" spans="1:5" ht="22.5" x14ac:dyDescent="0.2">
      <c r="A54" s="55">
        <v>4178</v>
      </c>
      <c r="B54" s="56" t="s">
        <v>390</v>
      </c>
      <c r="C54" s="277">
        <v>0</v>
      </c>
      <c r="D54" s="56"/>
      <c r="E54" s="54"/>
    </row>
    <row r="55" spans="1:5" x14ac:dyDescent="0.2">
      <c r="A55" s="55"/>
      <c r="B55" s="56"/>
      <c r="C55" s="277"/>
      <c r="D55" s="56"/>
      <c r="E55" s="54"/>
    </row>
    <row r="56" spans="1:5" x14ac:dyDescent="0.2">
      <c r="A56" s="53" t="s">
        <v>389</v>
      </c>
      <c r="B56" s="53"/>
      <c r="C56" s="273"/>
      <c r="D56" s="123"/>
      <c r="E56" s="53"/>
    </row>
    <row r="57" spans="1:5" x14ac:dyDescent="0.2">
      <c r="A57" s="52" t="s">
        <v>103</v>
      </c>
      <c r="B57" s="52" t="s">
        <v>104</v>
      </c>
      <c r="C57" s="274" t="s">
        <v>105</v>
      </c>
      <c r="D57" s="124" t="s">
        <v>388</v>
      </c>
      <c r="E57" s="52"/>
    </row>
    <row r="58" spans="1:5" ht="68.25" customHeight="1" x14ac:dyDescent="0.2">
      <c r="A58" s="55">
        <v>4200</v>
      </c>
      <c r="B58" s="56" t="s">
        <v>387</v>
      </c>
      <c r="C58" s="277">
        <v>66361883.619999997</v>
      </c>
      <c r="D58" s="390" t="s">
        <v>1520</v>
      </c>
      <c r="E58" s="390"/>
    </row>
    <row r="59" spans="1:5" ht="46.5" customHeight="1" x14ac:dyDescent="0.2">
      <c r="A59" s="55">
        <v>4210</v>
      </c>
      <c r="B59" s="56" t="s">
        <v>386</v>
      </c>
      <c r="C59" s="277">
        <v>65939221.619999997</v>
      </c>
      <c r="D59" s="390" t="s">
        <v>1521</v>
      </c>
      <c r="E59" s="390"/>
    </row>
    <row r="60" spans="1:5" x14ac:dyDescent="0.2">
      <c r="A60" s="55">
        <v>4211</v>
      </c>
      <c r="B60" s="48" t="s">
        <v>296</v>
      </c>
      <c r="C60" s="277">
        <v>0</v>
      </c>
      <c r="D60" s="56"/>
      <c r="E60" s="54"/>
    </row>
    <row r="61" spans="1:5" x14ac:dyDescent="0.2">
      <c r="A61" s="55">
        <v>4212</v>
      </c>
      <c r="B61" s="48" t="s">
        <v>293</v>
      </c>
      <c r="C61" s="277">
        <v>0</v>
      </c>
      <c r="D61" s="56"/>
      <c r="E61" s="54"/>
    </row>
    <row r="62" spans="1:5" ht="49.5" customHeight="1" x14ac:dyDescent="0.2">
      <c r="A62" s="55">
        <v>4213</v>
      </c>
      <c r="B62" s="48" t="s">
        <v>290</v>
      </c>
      <c r="C62" s="277">
        <v>65939221.619999997</v>
      </c>
      <c r="D62" s="390" t="s">
        <v>1521</v>
      </c>
      <c r="E62" s="390"/>
    </row>
    <row r="63" spans="1:5" x14ac:dyDescent="0.2">
      <c r="A63" s="55">
        <v>4214</v>
      </c>
      <c r="B63" s="48" t="s">
        <v>385</v>
      </c>
      <c r="C63" s="277">
        <v>0</v>
      </c>
      <c r="D63" s="56"/>
      <c r="E63" s="54"/>
    </row>
    <row r="64" spans="1:5" x14ac:dyDescent="0.2">
      <c r="A64" s="55">
        <v>4215</v>
      </c>
      <c r="B64" s="48" t="s">
        <v>384</v>
      </c>
      <c r="C64" s="277">
        <v>0</v>
      </c>
      <c r="D64" s="56"/>
      <c r="E64" s="54"/>
    </row>
    <row r="65" spans="1:5" ht="22.5" customHeight="1" x14ac:dyDescent="0.2">
      <c r="A65" s="55">
        <v>4220</v>
      </c>
      <c r="B65" s="48" t="s">
        <v>383</v>
      </c>
      <c r="C65" s="277">
        <v>422662</v>
      </c>
      <c r="D65" s="389" t="s">
        <v>1522</v>
      </c>
      <c r="E65" s="389"/>
    </row>
    <row r="66" spans="1:5" x14ac:dyDescent="0.2">
      <c r="A66" s="55">
        <v>4221</v>
      </c>
      <c r="B66" s="48" t="s">
        <v>382</v>
      </c>
      <c r="C66" s="277">
        <v>422662</v>
      </c>
      <c r="D66" s="389" t="s">
        <v>1522</v>
      </c>
      <c r="E66" s="389"/>
    </row>
    <row r="67" spans="1:5" x14ac:dyDescent="0.2">
      <c r="A67" s="55">
        <v>4223</v>
      </c>
      <c r="B67" s="48" t="s">
        <v>323</v>
      </c>
      <c r="C67" s="277">
        <v>0</v>
      </c>
      <c r="D67" s="56"/>
      <c r="E67" s="54"/>
    </row>
    <row r="68" spans="1:5" x14ac:dyDescent="0.2">
      <c r="A68" s="55">
        <v>4225</v>
      </c>
      <c r="B68" s="48" t="s">
        <v>315</v>
      </c>
      <c r="C68" s="277">
        <v>0</v>
      </c>
      <c r="D68" s="56"/>
      <c r="E68" s="54"/>
    </row>
    <row r="69" spans="1:5" x14ac:dyDescent="0.2">
      <c r="A69" s="55">
        <v>4227</v>
      </c>
      <c r="B69" s="48" t="s">
        <v>381</v>
      </c>
      <c r="C69" s="277">
        <v>0</v>
      </c>
      <c r="D69" s="56"/>
      <c r="E69" s="54"/>
    </row>
    <row r="70" spans="1:5" x14ac:dyDescent="0.2">
      <c r="A70" s="54"/>
      <c r="B70" s="54"/>
      <c r="C70" s="234"/>
      <c r="D70" s="128"/>
      <c r="E70" s="54"/>
    </row>
    <row r="71" spans="1:5" x14ac:dyDescent="0.2">
      <c r="A71" s="53" t="s">
        <v>380</v>
      </c>
      <c r="B71" s="53"/>
      <c r="C71" s="273"/>
      <c r="D71" s="123"/>
      <c r="E71" s="53"/>
    </row>
    <row r="72" spans="1:5" x14ac:dyDescent="0.2">
      <c r="A72" s="52" t="s">
        <v>103</v>
      </c>
      <c r="B72" s="52" t="s">
        <v>104</v>
      </c>
      <c r="C72" s="274" t="s">
        <v>105</v>
      </c>
      <c r="D72" s="124" t="s">
        <v>217</v>
      </c>
      <c r="E72" s="52" t="s">
        <v>120</v>
      </c>
    </row>
    <row r="73" spans="1:5" x14ac:dyDescent="0.2">
      <c r="A73" s="51">
        <v>4300</v>
      </c>
      <c r="B73" s="48" t="s">
        <v>379</v>
      </c>
      <c r="C73" s="277">
        <v>7958558.1699999999</v>
      </c>
      <c r="D73" s="129"/>
      <c r="E73" s="48"/>
    </row>
    <row r="74" spans="1:5" x14ac:dyDescent="0.2">
      <c r="A74" s="51">
        <v>4310</v>
      </c>
      <c r="B74" s="48" t="s">
        <v>378</v>
      </c>
      <c r="C74" s="277">
        <v>0</v>
      </c>
      <c r="D74" s="129"/>
      <c r="E74" s="48"/>
    </row>
    <row r="75" spans="1:5" x14ac:dyDescent="0.2">
      <c r="A75" s="51">
        <v>4311</v>
      </c>
      <c r="B75" s="48" t="s">
        <v>377</v>
      </c>
      <c r="C75" s="277">
        <v>0</v>
      </c>
      <c r="D75" s="129"/>
      <c r="E75" s="48"/>
    </row>
    <row r="76" spans="1:5" x14ac:dyDescent="0.2">
      <c r="A76" s="51">
        <v>4319</v>
      </c>
      <c r="B76" s="48" t="s">
        <v>376</v>
      </c>
      <c r="C76" s="277">
        <v>0</v>
      </c>
      <c r="D76" s="129"/>
      <c r="E76" s="48"/>
    </row>
    <row r="77" spans="1:5" x14ac:dyDescent="0.2">
      <c r="A77" s="51">
        <v>4320</v>
      </c>
      <c r="B77" s="48" t="s">
        <v>375</v>
      </c>
      <c r="C77" s="277">
        <v>0</v>
      </c>
      <c r="D77" s="129"/>
      <c r="E77" s="48"/>
    </row>
    <row r="78" spans="1:5" x14ac:dyDescent="0.2">
      <c r="A78" s="51">
        <v>4321</v>
      </c>
      <c r="B78" s="48" t="s">
        <v>374</v>
      </c>
      <c r="C78" s="277">
        <v>0</v>
      </c>
      <c r="D78" s="129"/>
      <c r="E78" s="48"/>
    </row>
    <row r="79" spans="1:5" x14ac:dyDescent="0.2">
      <c r="A79" s="51">
        <v>4322</v>
      </c>
      <c r="B79" s="48" t="s">
        <v>373</v>
      </c>
      <c r="C79" s="277">
        <v>0</v>
      </c>
      <c r="D79" s="129"/>
      <c r="E79" s="48"/>
    </row>
    <row r="80" spans="1:5" x14ac:dyDescent="0.2">
      <c r="A80" s="51">
        <v>4323</v>
      </c>
      <c r="B80" s="48" t="s">
        <v>372</v>
      </c>
      <c r="C80" s="277">
        <v>0</v>
      </c>
      <c r="D80" s="129"/>
      <c r="E80" s="48"/>
    </row>
    <row r="81" spans="1:5" x14ac:dyDescent="0.2">
      <c r="A81" s="51">
        <v>4324</v>
      </c>
      <c r="B81" s="48" t="s">
        <v>371</v>
      </c>
      <c r="C81" s="277">
        <v>0</v>
      </c>
      <c r="D81" s="129"/>
      <c r="E81" s="48"/>
    </row>
    <row r="82" spans="1:5" x14ac:dyDescent="0.2">
      <c r="A82" s="51">
        <v>4325</v>
      </c>
      <c r="B82" s="48" t="s">
        <v>370</v>
      </c>
      <c r="C82" s="277">
        <v>0</v>
      </c>
      <c r="D82" s="129"/>
      <c r="E82" s="48"/>
    </row>
    <row r="83" spans="1:5" x14ac:dyDescent="0.2">
      <c r="A83" s="51">
        <v>4330</v>
      </c>
      <c r="B83" s="48" t="s">
        <v>369</v>
      </c>
      <c r="C83" s="277">
        <v>0</v>
      </c>
      <c r="D83" s="129"/>
      <c r="E83" s="48"/>
    </row>
    <row r="84" spans="1:5" x14ac:dyDescent="0.2">
      <c r="A84" s="51">
        <v>4331</v>
      </c>
      <c r="B84" s="48" t="s">
        <v>369</v>
      </c>
      <c r="C84" s="277">
        <v>0</v>
      </c>
      <c r="D84" s="129"/>
      <c r="E84" s="48"/>
    </row>
    <row r="85" spans="1:5" x14ac:dyDescent="0.2">
      <c r="A85" s="51">
        <v>4340</v>
      </c>
      <c r="B85" s="48" t="s">
        <v>368</v>
      </c>
      <c r="C85" s="277">
        <v>0</v>
      </c>
      <c r="D85" s="129"/>
      <c r="E85" s="48"/>
    </row>
    <row r="86" spans="1:5" x14ac:dyDescent="0.2">
      <c r="A86" s="51">
        <v>4341</v>
      </c>
      <c r="B86" s="48" t="s">
        <v>368</v>
      </c>
      <c r="C86" s="277">
        <v>0</v>
      </c>
      <c r="D86" s="129"/>
      <c r="E86" s="48"/>
    </row>
    <row r="87" spans="1:5" x14ac:dyDescent="0.2">
      <c r="A87" s="51">
        <v>4390</v>
      </c>
      <c r="B87" s="48" t="s">
        <v>362</v>
      </c>
      <c r="C87" s="277">
        <v>7958558.1699999999</v>
      </c>
      <c r="D87" s="129"/>
      <c r="E87" s="48"/>
    </row>
    <row r="88" spans="1:5" x14ac:dyDescent="0.2">
      <c r="A88" s="51">
        <v>4392</v>
      </c>
      <c r="B88" s="48" t="s">
        <v>367</v>
      </c>
      <c r="C88" s="277">
        <v>0</v>
      </c>
      <c r="D88" s="129"/>
      <c r="E88" s="48"/>
    </row>
    <row r="89" spans="1:5" ht="25.5" customHeight="1" x14ac:dyDescent="0.2">
      <c r="A89" s="51">
        <v>4393</v>
      </c>
      <c r="B89" s="48" t="s">
        <v>366</v>
      </c>
      <c r="C89" s="277">
        <v>5878.38</v>
      </c>
      <c r="D89" s="390" t="s">
        <v>1523</v>
      </c>
      <c r="E89" s="390"/>
    </row>
    <row r="90" spans="1:5" x14ac:dyDescent="0.2">
      <c r="A90" s="51">
        <v>4394</v>
      </c>
      <c r="B90" s="48" t="s">
        <v>365</v>
      </c>
      <c r="C90" s="277">
        <v>0</v>
      </c>
      <c r="D90" s="129"/>
      <c r="E90" s="48"/>
    </row>
    <row r="91" spans="1:5" x14ac:dyDescent="0.2">
      <c r="A91" s="51">
        <v>4395</v>
      </c>
      <c r="B91" s="48" t="s">
        <v>246</v>
      </c>
      <c r="C91" s="277">
        <v>0</v>
      </c>
      <c r="D91" s="129"/>
      <c r="E91" s="48"/>
    </row>
    <row r="92" spans="1:5" x14ac:dyDescent="0.2">
      <c r="A92" s="51">
        <v>4396</v>
      </c>
      <c r="B92" s="48" t="s">
        <v>364</v>
      </c>
      <c r="C92" s="277">
        <v>0</v>
      </c>
      <c r="D92" s="129"/>
      <c r="E92" s="48"/>
    </row>
    <row r="93" spans="1:5" x14ac:dyDescent="0.2">
      <c r="A93" s="51">
        <v>4397</v>
      </c>
      <c r="B93" s="48" t="s">
        <v>363</v>
      </c>
      <c r="C93" s="277">
        <v>0</v>
      </c>
      <c r="D93" s="129"/>
      <c r="E93" s="48"/>
    </row>
    <row r="94" spans="1:5" ht="39" customHeight="1" x14ac:dyDescent="0.2">
      <c r="A94" s="51">
        <v>4399</v>
      </c>
      <c r="B94" s="48" t="s">
        <v>362</v>
      </c>
      <c r="C94" s="277">
        <v>7952679.79</v>
      </c>
      <c r="D94" s="391" t="s">
        <v>1524</v>
      </c>
      <c r="E94" s="391"/>
    </row>
    <row r="95" spans="1:5" x14ac:dyDescent="0.2">
      <c r="A95" s="54"/>
      <c r="B95" s="54"/>
      <c r="C95" s="234"/>
      <c r="D95" s="128"/>
      <c r="E95" s="54"/>
    </row>
    <row r="96" spans="1:5" x14ac:dyDescent="0.2">
      <c r="A96" s="53" t="s">
        <v>361</v>
      </c>
      <c r="B96" s="53"/>
      <c r="C96" s="273"/>
      <c r="D96" s="123"/>
      <c r="E96" s="53"/>
    </row>
    <row r="97" spans="1:5" x14ac:dyDescent="0.2">
      <c r="A97" s="52" t="s">
        <v>103</v>
      </c>
      <c r="B97" s="52" t="s">
        <v>104</v>
      </c>
      <c r="C97" s="274" t="s">
        <v>105</v>
      </c>
      <c r="D97" s="124" t="s">
        <v>360</v>
      </c>
      <c r="E97" s="52" t="s">
        <v>120</v>
      </c>
    </row>
    <row r="98" spans="1:5" x14ac:dyDescent="0.2">
      <c r="A98" s="51">
        <v>5000</v>
      </c>
      <c r="B98" s="48" t="s">
        <v>359</v>
      </c>
      <c r="C98" s="277">
        <v>130470616.23</v>
      </c>
      <c r="D98" s="205">
        <v>1</v>
      </c>
      <c r="E98" s="206"/>
    </row>
    <row r="99" spans="1:5" x14ac:dyDescent="0.2">
      <c r="A99" s="51">
        <v>5100</v>
      </c>
      <c r="B99" s="48" t="s">
        <v>358</v>
      </c>
      <c r="C99" s="277">
        <v>107808320.83</v>
      </c>
      <c r="D99" s="205">
        <v>0.8263034539512728</v>
      </c>
      <c r="E99" s="206"/>
    </row>
    <row r="100" spans="1:5" x14ac:dyDescent="0.2">
      <c r="A100" s="51">
        <v>5110</v>
      </c>
      <c r="B100" s="48" t="s">
        <v>357</v>
      </c>
      <c r="C100" s="277">
        <v>38630078.299999997</v>
      </c>
      <c r="D100" s="205">
        <f>C100/$C$99</f>
        <v>0.35832186238124158</v>
      </c>
      <c r="E100" s="206"/>
    </row>
    <row r="101" spans="1:5" x14ac:dyDescent="0.2">
      <c r="A101" s="51">
        <v>5111</v>
      </c>
      <c r="B101" s="48" t="s">
        <v>356</v>
      </c>
      <c r="C101" s="277">
        <v>22202133.140000001</v>
      </c>
      <c r="D101" s="205">
        <f>C101/$C$100</f>
        <v>0.57473694377678763</v>
      </c>
      <c r="E101" s="206" t="s">
        <v>1525</v>
      </c>
    </row>
    <row r="102" spans="1:5" x14ac:dyDescent="0.2">
      <c r="A102" s="51">
        <v>5112</v>
      </c>
      <c r="B102" s="48" t="s">
        <v>355</v>
      </c>
      <c r="C102" s="277">
        <v>5055360.05</v>
      </c>
      <c r="D102" s="205">
        <f t="shared" ref="D102:D105" si="0">C102/$C$100</f>
        <v>0.13086590223142261</v>
      </c>
      <c r="E102" s="206"/>
    </row>
    <row r="103" spans="1:5" x14ac:dyDescent="0.2">
      <c r="A103" s="51">
        <v>5113</v>
      </c>
      <c r="B103" s="48" t="s">
        <v>354</v>
      </c>
      <c r="C103" s="277">
        <v>3187645.93</v>
      </c>
      <c r="D103" s="205">
        <f t="shared" si="0"/>
        <v>8.2517200851751848E-2</v>
      </c>
      <c r="E103" s="206"/>
    </row>
    <row r="104" spans="1:5" x14ac:dyDescent="0.2">
      <c r="A104" s="51">
        <v>5114</v>
      </c>
      <c r="B104" s="48" t="s">
        <v>353</v>
      </c>
      <c r="C104" s="277">
        <v>6022973.0099999998</v>
      </c>
      <c r="D104" s="205">
        <f t="shared" si="0"/>
        <v>0.15591407719202061</v>
      </c>
      <c r="E104" s="206"/>
    </row>
    <row r="105" spans="1:5" x14ac:dyDescent="0.2">
      <c r="A105" s="51">
        <v>5115</v>
      </c>
      <c r="B105" s="48" t="s">
        <v>352</v>
      </c>
      <c r="C105" s="277">
        <v>2161966.17</v>
      </c>
      <c r="D105" s="205">
        <f t="shared" si="0"/>
        <v>5.5965875948017434E-2</v>
      </c>
      <c r="E105" s="206"/>
    </row>
    <row r="106" spans="1:5" x14ac:dyDescent="0.2">
      <c r="A106" s="51">
        <v>5116</v>
      </c>
      <c r="B106" s="48" t="s">
        <v>351</v>
      </c>
      <c r="C106" s="277">
        <v>0</v>
      </c>
      <c r="D106" s="205">
        <v>0</v>
      </c>
      <c r="E106" s="206"/>
    </row>
    <row r="107" spans="1:5" x14ac:dyDescent="0.2">
      <c r="A107" s="51">
        <v>5120</v>
      </c>
      <c r="B107" s="48" t="s">
        <v>350</v>
      </c>
      <c r="C107" s="277">
        <v>3244622.97</v>
      </c>
      <c r="D107" s="205">
        <v>2.4868610755085417E-2</v>
      </c>
      <c r="E107" s="206"/>
    </row>
    <row r="108" spans="1:5" x14ac:dyDescent="0.2">
      <c r="A108" s="51">
        <v>5121</v>
      </c>
      <c r="B108" s="48" t="s">
        <v>349</v>
      </c>
      <c r="C108" s="277">
        <v>725818.86</v>
      </c>
      <c r="D108" s="205">
        <f>C108/$C$107</f>
        <v>0.2236989834291902</v>
      </c>
      <c r="E108" s="206"/>
    </row>
    <row r="109" spans="1:5" x14ac:dyDescent="0.2">
      <c r="A109" s="51">
        <v>5122</v>
      </c>
      <c r="B109" s="48" t="s">
        <v>348</v>
      </c>
      <c r="C109" s="277">
        <v>1050798.1000000001</v>
      </c>
      <c r="D109" s="205">
        <f t="shared" ref="D109" si="1">C109/$C$107</f>
        <v>0.32385830640901864</v>
      </c>
      <c r="E109" s="206"/>
    </row>
    <row r="110" spans="1:5" x14ac:dyDescent="0.2">
      <c r="A110" s="51">
        <v>5123</v>
      </c>
      <c r="B110" s="48" t="s">
        <v>347</v>
      </c>
      <c r="C110" s="277">
        <v>0</v>
      </c>
      <c r="D110" s="205">
        <v>0</v>
      </c>
      <c r="E110" s="206"/>
    </row>
    <row r="111" spans="1:5" x14ac:dyDescent="0.2">
      <c r="A111" s="51">
        <v>5124</v>
      </c>
      <c r="B111" s="48" t="s">
        <v>346</v>
      </c>
      <c r="C111" s="277">
        <v>477289.92</v>
      </c>
      <c r="D111" s="205">
        <f t="shared" ref="D111:D116" si="2">C111/$C$107</f>
        <v>0.14710181257207827</v>
      </c>
      <c r="E111" s="206"/>
    </row>
    <row r="112" spans="1:5" x14ac:dyDescent="0.2">
      <c r="A112" s="51">
        <v>5125</v>
      </c>
      <c r="B112" s="48" t="s">
        <v>345</v>
      </c>
      <c r="C112" s="277">
        <v>326506.08</v>
      </c>
      <c r="D112" s="205">
        <f t="shared" si="2"/>
        <v>0.1006298984562758</v>
      </c>
      <c r="E112" s="206"/>
    </row>
    <row r="113" spans="1:5" x14ac:dyDescent="0.2">
      <c r="A113" s="51">
        <v>5126</v>
      </c>
      <c r="B113" s="48" t="s">
        <v>344</v>
      </c>
      <c r="C113" s="277">
        <v>181851.14</v>
      </c>
      <c r="D113" s="205">
        <f t="shared" si="2"/>
        <v>5.6046924922065755E-2</v>
      </c>
      <c r="E113" s="206"/>
    </row>
    <row r="114" spans="1:5" x14ac:dyDescent="0.2">
      <c r="A114" s="51">
        <v>5127</v>
      </c>
      <c r="B114" s="48" t="s">
        <v>343</v>
      </c>
      <c r="C114" s="277">
        <v>252742.28</v>
      </c>
      <c r="D114" s="205">
        <f t="shared" si="2"/>
        <v>7.789573159558813E-2</v>
      </c>
      <c r="E114" s="206"/>
    </row>
    <row r="115" spans="1:5" x14ac:dyDescent="0.2">
      <c r="A115" s="51">
        <v>5128</v>
      </c>
      <c r="B115" s="48" t="s">
        <v>342</v>
      </c>
      <c r="C115" s="277">
        <v>1790</v>
      </c>
      <c r="D115" s="205">
        <f t="shared" si="2"/>
        <v>5.5168197246658831E-4</v>
      </c>
      <c r="E115" s="206"/>
    </row>
    <row r="116" spans="1:5" x14ac:dyDescent="0.2">
      <c r="A116" s="51">
        <v>5129</v>
      </c>
      <c r="B116" s="48" t="s">
        <v>341</v>
      </c>
      <c r="C116" s="277">
        <v>227826.59</v>
      </c>
      <c r="D116" s="205">
        <f t="shared" si="2"/>
        <v>7.0216660643316595E-2</v>
      </c>
      <c r="E116" s="206"/>
    </row>
    <row r="117" spans="1:5" x14ac:dyDescent="0.2">
      <c r="A117" s="51">
        <v>5130</v>
      </c>
      <c r="B117" s="48" t="s">
        <v>340</v>
      </c>
      <c r="C117" s="277">
        <v>65933619.560000002</v>
      </c>
      <c r="D117" s="205">
        <f>C117/$C$99</f>
        <v>0.61158191735468104</v>
      </c>
      <c r="E117" s="206"/>
    </row>
    <row r="118" spans="1:5" x14ac:dyDescent="0.2">
      <c r="A118" s="51">
        <v>5131</v>
      </c>
      <c r="B118" s="48" t="s">
        <v>339</v>
      </c>
      <c r="C118" s="277">
        <v>7476220.3399999999</v>
      </c>
      <c r="D118" s="205">
        <f>C118/$C$117</f>
        <v>0.11339010947513041</v>
      </c>
      <c r="E118" s="206"/>
    </row>
    <row r="119" spans="1:5" x14ac:dyDescent="0.2">
      <c r="A119" s="51">
        <v>5132</v>
      </c>
      <c r="B119" s="48" t="s">
        <v>338</v>
      </c>
      <c r="C119" s="277">
        <v>6355249.8499999996</v>
      </c>
      <c r="D119" s="205">
        <f t="shared" ref="D119:D126" si="3">C119/$C$117</f>
        <v>9.6388608609856208E-2</v>
      </c>
      <c r="E119" s="206"/>
    </row>
    <row r="120" spans="1:5" x14ac:dyDescent="0.2">
      <c r="A120" s="51">
        <v>5133</v>
      </c>
      <c r="B120" s="48" t="s">
        <v>337</v>
      </c>
      <c r="C120" s="277">
        <v>3390922.93</v>
      </c>
      <c r="D120" s="205">
        <f t="shared" si="3"/>
        <v>5.14293459486816E-2</v>
      </c>
      <c r="E120" s="206"/>
    </row>
    <row r="121" spans="1:5" x14ac:dyDescent="0.2">
      <c r="A121" s="51">
        <v>5134</v>
      </c>
      <c r="B121" s="48" t="s">
        <v>336</v>
      </c>
      <c r="C121" s="277">
        <v>630956.76</v>
      </c>
      <c r="D121" s="205">
        <f t="shared" si="3"/>
        <v>9.5695756460909207E-3</v>
      </c>
      <c r="E121" s="206"/>
    </row>
    <row r="122" spans="1:5" x14ac:dyDescent="0.2">
      <c r="A122" s="51">
        <v>5135</v>
      </c>
      <c r="B122" s="48" t="s">
        <v>335</v>
      </c>
      <c r="C122" s="277">
        <v>3380066.52</v>
      </c>
      <c r="D122" s="205">
        <f t="shared" si="3"/>
        <v>5.1264689282288202E-2</v>
      </c>
      <c r="E122" s="206"/>
    </row>
    <row r="123" spans="1:5" x14ac:dyDescent="0.2">
      <c r="A123" s="51">
        <v>5136</v>
      </c>
      <c r="B123" s="48" t="s">
        <v>334</v>
      </c>
      <c r="C123" s="277">
        <v>3787838.4</v>
      </c>
      <c r="D123" s="205">
        <f t="shared" si="3"/>
        <v>5.7449271331949908E-2</v>
      </c>
      <c r="E123" s="206"/>
    </row>
    <row r="124" spans="1:5" x14ac:dyDescent="0.2">
      <c r="A124" s="51">
        <v>5137</v>
      </c>
      <c r="B124" s="48" t="s">
        <v>333</v>
      </c>
      <c r="C124" s="277">
        <v>431968.84</v>
      </c>
      <c r="D124" s="205">
        <f t="shared" si="3"/>
        <v>6.551571760851165E-3</v>
      </c>
      <c r="E124" s="206"/>
    </row>
    <row r="125" spans="1:5" ht="45" x14ac:dyDescent="0.2">
      <c r="A125" s="51">
        <v>5138</v>
      </c>
      <c r="B125" s="48" t="s">
        <v>332</v>
      </c>
      <c r="C125" s="277">
        <v>37088557.759999998</v>
      </c>
      <c r="D125" s="205">
        <f t="shared" si="3"/>
        <v>0.56251360091416158</v>
      </c>
      <c r="E125" s="207" t="s">
        <v>1526</v>
      </c>
    </row>
    <row r="126" spans="1:5" x14ac:dyDescent="0.2">
      <c r="A126" s="51">
        <v>5139</v>
      </c>
      <c r="B126" s="48" t="s">
        <v>331</v>
      </c>
      <c r="C126" s="277">
        <v>3391838.16</v>
      </c>
      <c r="D126" s="205">
        <f t="shared" si="3"/>
        <v>5.1443227030989955E-2</v>
      </c>
      <c r="E126" s="206"/>
    </row>
    <row r="127" spans="1:5" x14ac:dyDescent="0.2">
      <c r="A127" s="51">
        <v>5200</v>
      </c>
      <c r="B127" s="48" t="s">
        <v>330</v>
      </c>
      <c r="C127" s="277">
        <v>8322429.5999999996</v>
      </c>
      <c r="D127" s="205">
        <f>C127/$C$98</f>
        <v>6.3787769541371775E-2</v>
      </c>
      <c r="E127" s="206"/>
    </row>
    <row r="128" spans="1:5" x14ac:dyDescent="0.2">
      <c r="A128" s="51">
        <v>5210</v>
      </c>
      <c r="B128" s="48" t="s">
        <v>329</v>
      </c>
      <c r="C128" s="277">
        <v>0</v>
      </c>
      <c r="D128" s="205">
        <v>0</v>
      </c>
      <c r="E128" s="206"/>
    </row>
    <row r="129" spans="1:5" x14ac:dyDescent="0.2">
      <c r="A129" s="51">
        <v>5211</v>
      </c>
      <c r="B129" s="48" t="s">
        <v>328</v>
      </c>
      <c r="C129" s="277">
        <v>0</v>
      </c>
      <c r="D129" s="205">
        <v>0</v>
      </c>
      <c r="E129" s="206"/>
    </row>
    <row r="130" spans="1:5" x14ac:dyDescent="0.2">
      <c r="A130" s="51">
        <v>5212</v>
      </c>
      <c r="B130" s="48" t="s">
        <v>327</v>
      </c>
      <c r="C130" s="277">
        <v>0</v>
      </c>
      <c r="D130" s="205">
        <v>0</v>
      </c>
      <c r="E130" s="206"/>
    </row>
    <row r="131" spans="1:5" x14ac:dyDescent="0.2">
      <c r="A131" s="51">
        <v>5220</v>
      </c>
      <c r="B131" s="48" t="s">
        <v>326</v>
      </c>
      <c r="C131" s="277">
        <v>8322429.5999999996</v>
      </c>
      <c r="D131" s="205">
        <f>C131/$C$127</f>
        <v>1</v>
      </c>
      <c r="E131" s="206"/>
    </row>
    <row r="132" spans="1:5" x14ac:dyDescent="0.2">
      <c r="A132" s="51">
        <v>5221</v>
      </c>
      <c r="B132" s="48" t="s">
        <v>325</v>
      </c>
      <c r="C132" s="277">
        <v>8322429.5999999996</v>
      </c>
      <c r="D132" s="205">
        <f>C132/C131</f>
        <v>1</v>
      </c>
      <c r="E132" s="206"/>
    </row>
    <row r="133" spans="1:5" x14ac:dyDescent="0.2">
      <c r="A133" s="51">
        <v>5222</v>
      </c>
      <c r="B133" s="48" t="s">
        <v>324</v>
      </c>
      <c r="C133" s="277">
        <v>0</v>
      </c>
      <c r="D133" s="205">
        <v>0</v>
      </c>
      <c r="E133" s="206"/>
    </row>
    <row r="134" spans="1:5" x14ac:dyDescent="0.2">
      <c r="A134" s="51">
        <v>5230</v>
      </c>
      <c r="B134" s="48" t="s">
        <v>323</v>
      </c>
      <c r="C134" s="277">
        <v>0</v>
      </c>
      <c r="D134" s="205">
        <v>0</v>
      </c>
      <c r="E134" s="206"/>
    </row>
    <row r="135" spans="1:5" x14ac:dyDescent="0.2">
      <c r="A135" s="51">
        <v>5231</v>
      </c>
      <c r="B135" s="48" t="s">
        <v>322</v>
      </c>
      <c r="C135" s="277">
        <v>0</v>
      </c>
      <c r="D135" s="205">
        <v>0</v>
      </c>
      <c r="E135" s="206"/>
    </row>
    <row r="136" spans="1:5" x14ac:dyDescent="0.2">
      <c r="A136" s="51">
        <v>5232</v>
      </c>
      <c r="B136" s="48" t="s">
        <v>321</v>
      </c>
      <c r="C136" s="277">
        <v>0</v>
      </c>
      <c r="D136" s="205">
        <v>0</v>
      </c>
      <c r="E136" s="206"/>
    </row>
    <row r="137" spans="1:5" x14ac:dyDescent="0.2">
      <c r="A137" s="51">
        <v>5240</v>
      </c>
      <c r="B137" s="48" t="s">
        <v>320</v>
      </c>
      <c r="C137" s="277">
        <v>0</v>
      </c>
      <c r="D137" s="205">
        <v>0</v>
      </c>
      <c r="E137" s="206"/>
    </row>
    <row r="138" spans="1:5" x14ac:dyDescent="0.2">
      <c r="A138" s="51">
        <v>5241</v>
      </c>
      <c r="B138" s="48" t="s">
        <v>319</v>
      </c>
      <c r="C138" s="277">
        <v>0</v>
      </c>
      <c r="D138" s="205">
        <v>0</v>
      </c>
      <c r="E138" s="206"/>
    </row>
    <row r="139" spans="1:5" x14ac:dyDescent="0.2">
      <c r="A139" s="51">
        <v>5242</v>
      </c>
      <c r="B139" s="48" t="s">
        <v>318</v>
      </c>
      <c r="C139" s="277">
        <v>0</v>
      </c>
      <c r="D139" s="205">
        <v>0</v>
      </c>
      <c r="E139" s="206"/>
    </row>
    <row r="140" spans="1:5" x14ac:dyDescent="0.2">
      <c r="A140" s="51">
        <v>5243</v>
      </c>
      <c r="B140" s="48" t="s">
        <v>317</v>
      </c>
      <c r="C140" s="277">
        <v>0</v>
      </c>
      <c r="D140" s="205">
        <v>0</v>
      </c>
      <c r="E140" s="206"/>
    </row>
    <row r="141" spans="1:5" x14ac:dyDescent="0.2">
      <c r="A141" s="51">
        <v>5244</v>
      </c>
      <c r="B141" s="48" t="s">
        <v>316</v>
      </c>
      <c r="C141" s="277">
        <v>0</v>
      </c>
      <c r="D141" s="205">
        <v>0</v>
      </c>
      <c r="E141" s="206"/>
    </row>
    <row r="142" spans="1:5" x14ac:dyDescent="0.2">
      <c r="A142" s="51">
        <v>5250</v>
      </c>
      <c r="B142" s="48" t="s">
        <v>315</v>
      </c>
      <c r="C142" s="277">
        <v>0</v>
      </c>
      <c r="D142" s="205">
        <v>0</v>
      </c>
      <c r="E142" s="206"/>
    </row>
    <row r="143" spans="1:5" x14ac:dyDescent="0.2">
      <c r="A143" s="51">
        <v>5251</v>
      </c>
      <c r="B143" s="48" t="s">
        <v>314</v>
      </c>
      <c r="C143" s="277">
        <v>0</v>
      </c>
      <c r="D143" s="205">
        <v>0</v>
      </c>
      <c r="E143" s="206"/>
    </row>
    <row r="144" spans="1:5" x14ac:dyDescent="0.2">
      <c r="A144" s="51">
        <v>5252</v>
      </c>
      <c r="B144" s="48" t="s">
        <v>313</v>
      </c>
      <c r="C144" s="277">
        <v>0</v>
      </c>
      <c r="D144" s="205">
        <v>0</v>
      </c>
      <c r="E144" s="206"/>
    </row>
    <row r="145" spans="1:5" x14ac:dyDescent="0.2">
      <c r="A145" s="51">
        <v>5259</v>
      </c>
      <c r="B145" s="48" t="s">
        <v>312</v>
      </c>
      <c r="C145" s="277">
        <v>0</v>
      </c>
      <c r="D145" s="205">
        <v>0</v>
      </c>
      <c r="E145" s="206"/>
    </row>
    <row r="146" spans="1:5" x14ac:dyDescent="0.2">
      <c r="A146" s="51">
        <v>5260</v>
      </c>
      <c r="B146" s="48" t="s">
        <v>311</v>
      </c>
      <c r="C146" s="277">
        <v>0</v>
      </c>
      <c r="D146" s="205">
        <v>0</v>
      </c>
      <c r="E146" s="206"/>
    </row>
    <row r="147" spans="1:5" x14ac:dyDescent="0.2">
      <c r="A147" s="51">
        <v>5261</v>
      </c>
      <c r="B147" s="48" t="s">
        <v>310</v>
      </c>
      <c r="C147" s="277">
        <v>0</v>
      </c>
      <c r="D147" s="205">
        <v>0</v>
      </c>
      <c r="E147" s="206"/>
    </row>
    <row r="148" spans="1:5" x14ac:dyDescent="0.2">
      <c r="A148" s="51">
        <v>5262</v>
      </c>
      <c r="B148" s="48" t="s">
        <v>309</v>
      </c>
      <c r="C148" s="277">
        <v>0</v>
      </c>
      <c r="D148" s="205">
        <v>0</v>
      </c>
      <c r="E148" s="206"/>
    </row>
    <row r="149" spans="1:5" x14ac:dyDescent="0.2">
      <c r="A149" s="51">
        <v>5270</v>
      </c>
      <c r="B149" s="48" t="s">
        <v>308</v>
      </c>
      <c r="C149" s="277">
        <v>0</v>
      </c>
      <c r="D149" s="205">
        <v>0</v>
      </c>
      <c r="E149" s="206"/>
    </row>
    <row r="150" spans="1:5" x14ac:dyDescent="0.2">
      <c r="A150" s="51">
        <v>5271</v>
      </c>
      <c r="B150" s="48" t="s">
        <v>307</v>
      </c>
      <c r="C150" s="277">
        <v>0</v>
      </c>
      <c r="D150" s="205">
        <v>0</v>
      </c>
      <c r="E150" s="206"/>
    </row>
    <row r="151" spans="1:5" x14ac:dyDescent="0.2">
      <c r="A151" s="51">
        <v>5280</v>
      </c>
      <c r="B151" s="48" t="s">
        <v>306</v>
      </c>
      <c r="C151" s="277">
        <v>0</v>
      </c>
      <c r="D151" s="205">
        <v>0</v>
      </c>
      <c r="E151" s="206"/>
    </row>
    <row r="152" spans="1:5" x14ac:dyDescent="0.2">
      <c r="A152" s="51">
        <v>5281</v>
      </c>
      <c r="B152" s="48" t="s">
        <v>305</v>
      </c>
      <c r="C152" s="277">
        <v>0</v>
      </c>
      <c r="D152" s="205">
        <v>0</v>
      </c>
      <c r="E152" s="206"/>
    </row>
    <row r="153" spans="1:5" x14ac:dyDescent="0.2">
      <c r="A153" s="51">
        <v>5282</v>
      </c>
      <c r="B153" s="48" t="s">
        <v>304</v>
      </c>
      <c r="C153" s="277">
        <v>0</v>
      </c>
      <c r="D153" s="205">
        <v>0</v>
      </c>
      <c r="E153" s="206"/>
    </row>
    <row r="154" spans="1:5" x14ac:dyDescent="0.2">
      <c r="A154" s="51">
        <v>5283</v>
      </c>
      <c r="B154" s="48" t="s">
        <v>303</v>
      </c>
      <c r="C154" s="277">
        <v>0</v>
      </c>
      <c r="D154" s="205">
        <v>0</v>
      </c>
      <c r="E154" s="206"/>
    </row>
    <row r="155" spans="1:5" x14ac:dyDescent="0.2">
      <c r="A155" s="51">
        <v>5284</v>
      </c>
      <c r="B155" s="48" t="s">
        <v>302</v>
      </c>
      <c r="C155" s="277">
        <v>0</v>
      </c>
      <c r="D155" s="205">
        <v>0</v>
      </c>
      <c r="E155" s="206"/>
    </row>
    <row r="156" spans="1:5" x14ac:dyDescent="0.2">
      <c r="A156" s="51">
        <v>5285</v>
      </c>
      <c r="B156" s="48" t="s">
        <v>301</v>
      </c>
      <c r="C156" s="277">
        <v>0</v>
      </c>
      <c r="D156" s="205">
        <v>0</v>
      </c>
      <c r="E156" s="206"/>
    </row>
    <row r="157" spans="1:5" x14ac:dyDescent="0.2">
      <c r="A157" s="51">
        <v>5290</v>
      </c>
      <c r="B157" s="48" t="s">
        <v>300</v>
      </c>
      <c r="C157" s="277">
        <v>0</v>
      </c>
      <c r="D157" s="205">
        <v>0</v>
      </c>
      <c r="E157" s="206"/>
    </row>
    <row r="158" spans="1:5" x14ac:dyDescent="0.2">
      <c r="A158" s="51">
        <v>5291</v>
      </c>
      <c r="B158" s="48" t="s">
        <v>299</v>
      </c>
      <c r="C158" s="277">
        <v>0</v>
      </c>
      <c r="D158" s="205">
        <v>0</v>
      </c>
      <c r="E158" s="206"/>
    </row>
    <row r="159" spans="1:5" x14ac:dyDescent="0.2">
      <c r="A159" s="51">
        <v>5292</v>
      </c>
      <c r="B159" s="48" t="s">
        <v>298</v>
      </c>
      <c r="C159" s="277">
        <v>0</v>
      </c>
      <c r="D159" s="205">
        <v>0</v>
      </c>
      <c r="E159" s="206"/>
    </row>
    <row r="160" spans="1:5" x14ac:dyDescent="0.2">
      <c r="A160" s="51">
        <v>5300</v>
      </c>
      <c r="B160" s="48" t="s">
        <v>297</v>
      </c>
      <c r="C160" s="277">
        <v>0</v>
      </c>
      <c r="D160" s="205">
        <v>0</v>
      </c>
      <c r="E160" s="206"/>
    </row>
    <row r="161" spans="1:5" x14ac:dyDescent="0.2">
      <c r="A161" s="51">
        <v>5310</v>
      </c>
      <c r="B161" s="48" t="s">
        <v>296</v>
      </c>
      <c r="C161" s="277">
        <v>0</v>
      </c>
      <c r="D161" s="205">
        <v>0</v>
      </c>
      <c r="E161" s="206"/>
    </row>
    <row r="162" spans="1:5" x14ac:dyDescent="0.2">
      <c r="A162" s="51">
        <v>5311</v>
      </c>
      <c r="B162" s="48" t="s">
        <v>295</v>
      </c>
      <c r="C162" s="277">
        <v>0</v>
      </c>
      <c r="D162" s="205">
        <v>0</v>
      </c>
      <c r="E162" s="206"/>
    </row>
    <row r="163" spans="1:5" x14ac:dyDescent="0.2">
      <c r="A163" s="51">
        <v>5312</v>
      </c>
      <c r="B163" s="48" t="s">
        <v>294</v>
      </c>
      <c r="C163" s="277">
        <v>0</v>
      </c>
      <c r="D163" s="205">
        <v>0</v>
      </c>
      <c r="E163" s="206"/>
    </row>
    <row r="164" spans="1:5" x14ac:dyDescent="0.2">
      <c r="A164" s="51">
        <v>5320</v>
      </c>
      <c r="B164" s="48" t="s">
        <v>293</v>
      </c>
      <c r="C164" s="277">
        <v>0</v>
      </c>
      <c r="D164" s="205">
        <v>0</v>
      </c>
      <c r="E164" s="206"/>
    </row>
    <row r="165" spans="1:5" x14ac:dyDescent="0.2">
      <c r="A165" s="51">
        <v>5321</v>
      </c>
      <c r="B165" s="48" t="s">
        <v>292</v>
      </c>
      <c r="C165" s="277">
        <v>0</v>
      </c>
      <c r="D165" s="205">
        <v>0</v>
      </c>
      <c r="E165" s="206"/>
    </row>
    <row r="166" spans="1:5" x14ac:dyDescent="0.2">
      <c r="A166" s="51">
        <v>5322</v>
      </c>
      <c r="B166" s="48" t="s">
        <v>291</v>
      </c>
      <c r="C166" s="277">
        <v>0</v>
      </c>
      <c r="D166" s="205">
        <v>0</v>
      </c>
      <c r="E166" s="206"/>
    </row>
    <row r="167" spans="1:5" x14ac:dyDescent="0.2">
      <c r="A167" s="51">
        <v>5330</v>
      </c>
      <c r="B167" s="48" t="s">
        <v>290</v>
      </c>
      <c r="C167" s="277">
        <v>0</v>
      </c>
      <c r="D167" s="205">
        <v>0</v>
      </c>
      <c r="E167" s="206"/>
    </row>
    <row r="168" spans="1:5" x14ac:dyDescent="0.2">
      <c r="A168" s="51">
        <v>5331</v>
      </c>
      <c r="B168" s="48" t="s">
        <v>289</v>
      </c>
      <c r="C168" s="277">
        <v>0</v>
      </c>
      <c r="D168" s="205">
        <v>0</v>
      </c>
      <c r="E168" s="206"/>
    </row>
    <row r="169" spans="1:5" x14ac:dyDescent="0.2">
      <c r="A169" s="51">
        <v>5332</v>
      </c>
      <c r="B169" s="48" t="s">
        <v>288</v>
      </c>
      <c r="C169" s="277">
        <v>0</v>
      </c>
      <c r="D169" s="205">
        <v>0</v>
      </c>
      <c r="E169" s="206"/>
    </row>
    <row r="170" spans="1:5" x14ac:dyDescent="0.2">
      <c r="A170" s="51">
        <v>5400</v>
      </c>
      <c r="B170" s="48" t="s">
        <v>287</v>
      </c>
      <c r="C170" s="277">
        <v>0</v>
      </c>
      <c r="D170" s="205">
        <v>0</v>
      </c>
      <c r="E170" s="206"/>
    </row>
    <row r="171" spans="1:5" x14ac:dyDescent="0.2">
      <c r="A171" s="51">
        <v>5410</v>
      </c>
      <c r="B171" s="48" t="s">
        <v>286</v>
      </c>
      <c r="C171" s="277">
        <v>0</v>
      </c>
      <c r="D171" s="205">
        <v>0</v>
      </c>
      <c r="E171" s="206"/>
    </row>
    <row r="172" spans="1:5" x14ac:dyDescent="0.2">
      <c r="A172" s="51">
        <v>5411</v>
      </c>
      <c r="B172" s="48" t="s">
        <v>285</v>
      </c>
      <c r="C172" s="277">
        <v>0</v>
      </c>
      <c r="D172" s="205">
        <v>0</v>
      </c>
      <c r="E172" s="206"/>
    </row>
    <row r="173" spans="1:5" x14ac:dyDescent="0.2">
      <c r="A173" s="51">
        <v>5412</v>
      </c>
      <c r="B173" s="48" t="s">
        <v>284</v>
      </c>
      <c r="C173" s="277">
        <v>0</v>
      </c>
      <c r="D173" s="205">
        <v>0</v>
      </c>
      <c r="E173" s="206"/>
    </row>
    <row r="174" spans="1:5" x14ac:dyDescent="0.2">
      <c r="A174" s="51">
        <v>5420</v>
      </c>
      <c r="B174" s="48" t="s">
        <v>283</v>
      </c>
      <c r="C174" s="277">
        <v>0</v>
      </c>
      <c r="D174" s="205">
        <v>0</v>
      </c>
      <c r="E174" s="206"/>
    </row>
    <row r="175" spans="1:5" x14ac:dyDescent="0.2">
      <c r="A175" s="51">
        <v>5421</v>
      </c>
      <c r="B175" s="48" t="s">
        <v>282</v>
      </c>
      <c r="C175" s="277">
        <v>0</v>
      </c>
      <c r="D175" s="205">
        <v>0</v>
      </c>
      <c r="E175" s="206"/>
    </row>
    <row r="176" spans="1:5" x14ac:dyDescent="0.2">
      <c r="A176" s="51">
        <v>5422</v>
      </c>
      <c r="B176" s="48" t="s">
        <v>281</v>
      </c>
      <c r="C176" s="277">
        <v>0</v>
      </c>
      <c r="D176" s="205">
        <v>0</v>
      </c>
      <c r="E176" s="206"/>
    </row>
    <row r="177" spans="1:5" x14ac:dyDescent="0.2">
      <c r="A177" s="51">
        <v>5430</v>
      </c>
      <c r="B177" s="48" t="s">
        <v>280</v>
      </c>
      <c r="C177" s="277">
        <v>0</v>
      </c>
      <c r="D177" s="205">
        <v>0</v>
      </c>
      <c r="E177" s="206"/>
    </row>
    <row r="178" spans="1:5" x14ac:dyDescent="0.2">
      <c r="A178" s="51">
        <v>5431</v>
      </c>
      <c r="B178" s="48" t="s">
        <v>279</v>
      </c>
      <c r="C178" s="277">
        <v>0</v>
      </c>
      <c r="D178" s="205">
        <v>0</v>
      </c>
      <c r="E178" s="206"/>
    </row>
    <row r="179" spans="1:5" x14ac:dyDescent="0.2">
      <c r="A179" s="51">
        <v>5432</v>
      </c>
      <c r="B179" s="48" t="s">
        <v>278</v>
      </c>
      <c r="C179" s="277">
        <v>0</v>
      </c>
      <c r="D179" s="205">
        <v>0</v>
      </c>
      <c r="E179" s="206"/>
    </row>
    <row r="180" spans="1:5" x14ac:dyDescent="0.2">
      <c r="A180" s="51">
        <v>5440</v>
      </c>
      <c r="B180" s="48" t="s">
        <v>277</v>
      </c>
      <c r="C180" s="277">
        <v>0</v>
      </c>
      <c r="D180" s="205">
        <v>0</v>
      </c>
      <c r="E180" s="206"/>
    </row>
    <row r="181" spans="1:5" x14ac:dyDescent="0.2">
      <c r="A181" s="51">
        <v>5441</v>
      </c>
      <c r="B181" s="48" t="s">
        <v>277</v>
      </c>
      <c r="C181" s="277">
        <v>0</v>
      </c>
      <c r="D181" s="205">
        <v>0</v>
      </c>
      <c r="E181" s="206"/>
    </row>
    <row r="182" spans="1:5" x14ac:dyDescent="0.2">
      <c r="A182" s="51">
        <v>5450</v>
      </c>
      <c r="B182" s="48" t="s">
        <v>276</v>
      </c>
      <c r="C182" s="277">
        <v>0</v>
      </c>
      <c r="D182" s="205">
        <v>0</v>
      </c>
      <c r="E182" s="206"/>
    </row>
    <row r="183" spans="1:5" x14ac:dyDescent="0.2">
      <c r="A183" s="51">
        <v>5451</v>
      </c>
      <c r="B183" s="48" t="s">
        <v>275</v>
      </c>
      <c r="C183" s="277">
        <v>0</v>
      </c>
      <c r="D183" s="205">
        <v>0</v>
      </c>
      <c r="E183" s="206"/>
    </row>
    <row r="184" spans="1:5" x14ac:dyDescent="0.2">
      <c r="A184" s="51">
        <v>5452</v>
      </c>
      <c r="B184" s="48" t="s">
        <v>274</v>
      </c>
      <c r="C184" s="277">
        <v>0</v>
      </c>
      <c r="D184" s="205">
        <v>0</v>
      </c>
      <c r="E184" s="206"/>
    </row>
    <row r="185" spans="1:5" x14ac:dyDescent="0.2">
      <c r="A185" s="51">
        <v>5500</v>
      </c>
      <c r="B185" s="48" t="s">
        <v>273</v>
      </c>
      <c r="C185" s="277">
        <v>13564964.77</v>
      </c>
      <c r="D185" s="205">
        <f>C185/C98</f>
        <v>0.10396950027496624</v>
      </c>
      <c r="E185" s="206"/>
    </row>
    <row r="186" spans="1:5" x14ac:dyDescent="0.2">
      <c r="A186" s="51">
        <v>5510</v>
      </c>
      <c r="B186" s="48" t="s">
        <v>272</v>
      </c>
      <c r="C186" s="277">
        <v>13560281.449999999</v>
      </c>
      <c r="D186" s="205">
        <f>C186/C185</f>
        <v>0.99965474882689276</v>
      </c>
      <c r="E186" s="206"/>
    </row>
    <row r="187" spans="1:5" x14ac:dyDescent="0.2">
      <c r="A187" s="51">
        <v>5511</v>
      </c>
      <c r="B187" s="48" t="s">
        <v>271</v>
      </c>
      <c r="C187" s="277">
        <v>0</v>
      </c>
      <c r="D187" s="205">
        <v>0</v>
      </c>
      <c r="E187" s="206"/>
    </row>
    <row r="188" spans="1:5" x14ac:dyDescent="0.2">
      <c r="A188" s="51">
        <v>5512</v>
      </c>
      <c r="B188" s="48" t="s">
        <v>270</v>
      </c>
      <c r="C188" s="277">
        <v>0</v>
      </c>
      <c r="D188" s="205">
        <v>0</v>
      </c>
      <c r="E188" s="206"/>
    </row>
    <row r="189" spans="1:5" x14ac:dyDescent="0.2">
      <c r="A189" s="51">
        <v>5513</v>
      </c>
      <c r="B189" s="48" t="s">
        <v>269</v>
      </c>
      <c r="C189" s="277">
        <v>11323357.550000001</v>
      </c>
      <c r="D189" s="205">
        <f>C189/$C$186</f>
        <v>0.8350385345431014</v>
      </c>
      <c r="E189" s="208"/>
    </row>
    <row r="190" spans="1:5" x14ac:dyDescent="0.2">
      <c r="A190" s="51">
        <v>5514</v>
      </c>
      <c r="B190" s="48" t="s">
        <v>268</v>
      </c>
      <c r="C190" s="277">
        <v>0</v>
      </c>
      <c r="D190" s="205">
        <v>0</v>
      </c>
      <c r="E190" s="206"/>
    </row>
    <row r="191" spans="1:5" x14ac:dyDescent="0.2">
      <c r="A191" s="51">
        <v>5515</v>
      </c>
      <c r="B191" s="48" t="s">
        <v>267</v>
      </c>
      <c r="C191" s="277">
        <v>2236923.9</v>
      </c>
      <c r="D191" s="205">
        <f>C191/$C$186</f>
        <v>0.16496146545689877</v>
      </c>
      <c r="E191" s="206"/>
    </row>
    <row r="192" spans="1:5" x14ac:dyDescent="0.2">
      <c r="A192" s="51">
        <v>5516</v>
      </c>
      <c r="B192" s="48" t="s">
        <v>266</v>
      </c>
      <c r="C192" s="277">
        <v>0</v>
      </c>
      <c r="D192" s="205">
        <v>0</v>
      </c>
      <c r="E192" s="206"/>
    </row>
    <row r="193" spans="1:5" x14ac:dyDescent="0.2">
      <c r="A193" s="51">
        <v>5517</v>
      </c>
      <c r="B193" s="48" t="s">
        <v>265</v>
      </c>
      <c r="C193" s="277">
        <v>0</v>
      </c>
      <c r="D193" s="205">
        <v>0</v>
      </c>
      <c r="E193" s="206"/>
    </row>
    <row r="194" spans="1:5" x14ac:dyDescent="0.2">
      <c r="A194" s="51">
        <v>5518</v>
      </c>
      <c r="B194" s="48" t="s">
        <v>264</v>
      </c>
      <c r="C194" s="277">
        <v>0</v>
      </c>
      <c r="D194" s="205">
        <v>0</v>
      </c>
      <c r="E194" s="206"/>
    </row>
    <row r="195" spans="1:5" x14ac:dyDescent="0.2">
      <c r="A195" s="51">
        <v>5520</v>
      </c>
      <c r="B195" s="48" t="s">
        <v>263</v>
      </c>
      <c r="C195" s="277">
        <v>0</v>
      </c>
      <c r="D195" s="205">
        <v>0</v>
      </c>
      <c r="E195" s="206"/>
    </row>
    <row r="196" spans="1:5" x14ac:dyDescent="0.2">
      <c r="A196" s="51">
        <v>5521</v>
      </c>
      <c r="B196" s="48" t="s">
        <v>262</v>
      </c>
      <c r="C196" s="277">
        <v>0</v>
      </c>
      <c r="D196" s="205">
        <v>0</v>
      </c>
      <c r="E196" s="206"/>
    </row>
    <row r="197" spans="1:5" x14ac:dyDescent="0.2">
      <c r="A197" s="51">
        <v>5522</v>
      </c>
      <c r="B197" s="48" t="s">
        <v>261</v>
      </c>
      <c r="C197" s="277">
        <v>0</v>
      </c>
      <c r="D197" s="205">
        <v>0</v>
      </c>
      <c r="E197" s="206"/>
    </row>
    <row r="198" spans="1:5" x14ac:dyDescent="0.2">
      <c r="A198" s="51">
        <v>5530</v>
      </c>
      <c r="B198" s="48" t="s">
        <v>260</v>
      </c>
      <c r="C198" s="277">
        <v>0</v>
      </c>
      <c r="D198" s="205">
        <v>0</v>
      </c>
      <c r="E198" s="206"/>
    </row>
    <row r="199" spans="1:5" x14ac:dyDescent="0.2">
      <c r="A199" s="51">
        <v>5531</v>
      </c>
      <c r="B199" s="48" t="s">
        <v>259</v>
      </c>
      <c r="C199" s="277">
        <v>0</v>
      </c>
      <c r="D199" s="205">
        <v>0</v>
      </c>
      <c r="E199" s="206"/>
    </row>
    <row r="200" spans="1:5" x14ac:dyDescent="0.2">
      <c r="A200" s="51">
        <v>5532</v>
      </c>
      <c r="B200" s="48" t="s">
        <v>258</v>
      </c>
      <c r="C200" s="277">
        <v>0</v>
      </c>
      <c r="D200" s="205">
        <v>0</v>
      </c>
      <c r="E200" s="206"/>
    </row>
    <row r="201" spans="1:5" x14ac:dyDescent="0.2">
      <c r="A201" s="51">
        <v>5533</v>
      </c>
      <c r="B201" s="48" t="s">
        <v>257</v>
      </c>
      <c r="C201" s="277">
        <v>0</v>
      </c>
      <c r="D201" s="205">
        <v>0</v>
      </c>
      <c r="E201" s="206"/>
    </row>
    <row r="202" spans="1:5" x14ac:dyDescent="0.2">
      <c r="A202" s="51">
        <v>5534</v>
      </c>
      <c r="B202" s="48" t="s">
        <v>256</v>
      </c>
      <c r="C202" s="277">
        <v>0</v>
      </c>
      <c r="D202" s="205">
        <v>0</v>
      </c>
      <c r="E202" s="206"/>
    </row>
    <row r="203" spans="1:5" x14ac:dyDescent="0.2">
      <c r="A203" s="51">
        <v>5535</v>
      </c>
      <c r="B203" s="48" t="s">
        <v>255</v>
      </c>
      <c r="C203" s="277">
        <v>0</v>
      </c>
      <c r="D203" s="205">
        <v>0</v>
      </c>
      <c r="E203" s="206"/>
    </row>
    <row r="204" spans="1:5" x14ac:dyDescent="0.2">
      <c r="A204" s="51">
        <v>5540</v>
      </c>
      <c r="B204" s="48" t="s">
        <v>254</v>
      </c>
      <c r="C204" s="277">
        <v>0</v>
      </c>
      <c r="D204" s="205">
        <v>0</v>
      </c>
      <c r="E204" s="206"/>
    </row>
    <row r="205" spans="1:5" x14ac:dyDescent="0.2">
      <c r="A205" s="51">
        <v>5541</v>
      </c>
      <c r="B205" s="48" t="s">
        <v>254</v>
      </c>
      <c r="C205" s="277">
        <v>0</v>
      </c>
      <c r="D205" s="205">
        <v>0</v>
      </c>
      <c r="E205" s="206"/>
    </row>
    <row r="206" spans="1:5" x14ac:dyDescent="0.2">
      <c r="A206" s="51">
        <v>5550</v>
      </c>
      <c r="B206" s="48" t="s">
        <v>253</v>
      </c>
      <c r="C206" s="277">
        <v>0</v>
      </c>
      <c r="D206" s="205">
        <v>0</v>
      </c>
      <c r="E206" s="206"/>
    </row>
    <row r="207" spans="1:5" x14ac:dyDescent="0.2">
      <c r="A207" s="51">
        <v>5551</v>
      </c>
      <c r="B207" s="48" t="s">
        <v>253</v>
      </c>
      <c r="C207" s="277">
        <v>0</v>
      </c>
      <c r="D207" s="205">
        <v>0</v>
      </c>
      <c r="E207" s="206"/>
    </row>
    <row r="208" spans="1:5" x14ac:dyDescent="0.2">
      <c r="A208" s="51">
        <v>5590</v>
      </c>
      <c r="B208" s="48" t="s">
        <v>252</v>
      </c>
      <c r="C208" s="277">
        <v>4683.32</v>
      </c>
      <c r="D208" s="205">
        <f>C208/$C$127</f>
        <v>5.6273470910465852E-4</v>
      </c>
      <c r="E208" s="206"/>
    </row>
    <row r="209" spans="1:5" x14ac:dyDescent="0.2">
      <c r="A209" s="51">
        <v>5591</v>
      </c>
      <c r="B209" s="48" t="s">
        <v>251</v>
      </c>
      <c r="C209" s="277">
        <v>0</v>
      </c>
      <c r="D209" s="205">
        <v>0</v>
      </c>
      <c r="E209" s="206"/>
    </row>
    <row r="210" spans="1:5" x14ac:dyDescent="0.2">
      <c r="A210" s="51">
        <v>5592</v>
      </c>
      <c r="B210" s="48" t="s">
        <v>250</v>
      </c>
      <c r="C210" s="277">
        <v>0</v>
      </c>
      <c r="D210" s="205">
        <v>0</v>
      </c>
      <c r="E210" s="206"/>
    </row>
    <row r="211" spans="1:5" x14ac:dyDescent="0.2">
      <c r="A211" s="51">
        <v>5593</v>
      </c>
      <c r="B211" s="48" t="s">
        <v>249</v>
      </c>
      <c r="C211" s="277">
        <v>0</v>
      </c>
      <c r="D211" s="205">
        <v>0</v>
      </c>
      <c r="E211" s="206"/>
    </row>
    <row r="212" spans="1:5" x14ac:dyDescent="0.2">
      <c r="A212" s="51">
        <v>5594</v>
      </c>
      <c r="B212" s="48" t="s">
        <v>248</v>
      </c>
      <c r="C212" s="277">
        <v>4683.32</v>
      </c>
      <c r="D212" s="205">
        <f>C212/$C$208</f>
        <v>1</v>
      </c>
      <c r="E212" s="206"/>
    </row>
    <row r="213" spans="1:5" x14ac:dyDescent="0.2">
      <c r="A213" s="51">
        <v>5595</v>
      </c>
      <c r="B213" s="48" t="s">
        <v>247</v>
      </c>
      <c r="C213" s="277">
        <v>0</v>
      </c>
      <c r="D213" s="205">
        <v>0</v>
      </c>
      <c r="E213" s="206"/>
    </row>
    <row r="214" spans="1:5" x14ac:dyDescent="0.2">
      <c r="A214" s="51">
        <v>5596</v>
      </c>
      <c r="B214" s="48" t="s">
        <v>246</v>
      </c>
      <c r="C214" s="277">
        <v>0</v>
      </c>
      <c r="D214" s="205">
        <v>0</v>
      </c>
      <c r="E214" s="206"/>
    </row>
    <row r="215" spans="1:5" x14ac:dyDescent="0.2">
      <c r="A215" s="51">
        <v>5597</v>
      </c>
      <c r="B215" s="48" t="s">
        <v>245</v>
      </c>
      <c r="C215" s="277">
        <v>0</v>
      </c>
      <c r="D215" s="205">
        <v>0</v>
      </c>
      <c r="E215" s="206"/>
    </row>
    <row r="216" spans="1:5" x14ac:dyDescent="0.2">
      <c r="A216" s="51">
        <v>5598</v>
      </c>
      <c r="B216" s="48" t="s">
        <v>244</v>
      </c>
      <c r="C216" s="277">
        <v>0</v>
      </c>
      <c r="D216" s="205">
        <v>0</v>
      </c>
      <c r="E216" s="206"/>
    </row>
    <row r="217" spans="1:5" x14ac:dyDescent="0.2">
      <c r="A217" s="51">
        <v>5599</v>
      </c>
      <c r="B217" s="48" t="s">
        <v>243</v>
      </c>
      <c r="C217" s="277">
        <v>0</v>
      </c>
      <c r="D217" s="205">
        <v>0</v>
      </c>
      <c r="E217" s="206"/>
    </row>
    <row r="218" spans="1:5" x14ac:dyDescent="0.2">
      <c r="A218" s="51">
        <v>5600</v>
      </c>
      <c r="B218" s="48" t="s">
        <v>242</v>
      </c>
      <c r="C218" s="277">
        <v>774901.03</v>
      </c>
      <c r="D218" s="205">
        <f>C218/$C$98</f>
        <v>5.9392762323891108E-3</v>
      </c>
      <c r="E218" s="206"/>
    </row>
    <row r="219" spans="1:5" x14ac:dyDescent="0.2">
      <c r="A219" s="51">
        <v>5610</v>
      </c>
      <c r="B219" s="48" t="s">
        <v>241</v>
      </c>
      <c r="C219" s="277">
        <v>774901.03</v>
      </c>
      <c r="D219" s="205">
        <f>C219/$C$218</f>
        <v>1</v>
      </c>
      <c r="E219" s="206"/>
    </row>
    <row r="220" spans="1:5" x14ac:dyDescent="0.2">
      <c r="A220" s="51">
        <v>5611</v>
      </c>
      <c r="B220" s="48" t="s">
        <v>240</v>
      </c>
      <c r="C220" s="277">
        <v>774901.03</v>
      </c>
      <c r="D220" s="205">
        <f>C220/$C$219</f>
        <v>1</v>
      </c>
      <c r="E220" s="206"/>
    </row>
    <row r="222" spans="1:5" x14ac:dyDescent="0.2">
      <c r="B222" s="41" t="s">
        <v>239</v>
      </c>
    </row>
  </sheetData>
  <sheetProtection formatCells="0" formatColumns="0" formatRows="0" insertColumns="0" insertRows="0" insertHyperlinks="0" deleteColumns="0" deleteRows="0" sort="0" autoFilter="0" pivotTables="0"/>
  <autoFilter ref="A97:E220"/>
  <mergeCells count="10">
    <mergeCell ref="D65:E65"/>
    <mergeCell ref="D66:E66"/>
    <mergeCell ref="D89:E89"/>
    <mergeCell ref="D94:E94"/>
    <mergeCell ref="A1:C1"/>
    <mergeCell ref="A2:C2"/>
    <mergeCell ref="A3:C3"/>
    <mergeCell ref="D58:E58"/>
    <mergeCell ref="D59:E59"/>
    <mergeCell ref="D62:E62"/>
  </mergeCells>
  <pageMargins left="0.7" right="0.7" top="0.75" bottom="0.75" header="0.3" footer="0.3"/>
  <pageSetup scale="71" fitToHeight="0" orientation="landscape" horizontalDpi="4294967293"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48.140625" style="60" customWidth="1"/>
    <col min="3" max="3" width="22.85546875" style="60" customWidth="1"/>
    <col min="4" max="5" width="16.7109375" style="60" customWidth="1"/>
    <col min="6" max="16384" width="9.140625" style="60"/>
  </cols>
  <sheetData>
    <row r="1" spans="1:5" ht="18.95" customHeight="1" x14ac:dyDescent="0.2">
      <c r="A1" s="358" t="s">
        <v>1515</v>
      </c>
      <c r="B1" s="358"/>
      <c r="C1" s="358"/>
      <c r="D1" s="58" t="s">
        <v>97</v>
      </c>
      <c r="E1" s="199">
        <v>2021</v>
      </c>
    </row>
    <row r="2" spans="1:5" ht="18.95" customHeight="1" x14ac:dyDescent="0.2">
      <c r="A2" s="358" t="s">
        <v>438</v>
      </c>
      <c r="B2" s="358"/>
      <c r="C2" s="358"/>
      <c r="D2" s="58" t="s">
        <v>99</v>
      </c>
      <c r="E2" s="199" t="s">
        <v>603</v>
      </c>
    </row>
    <row r="3" spans="1:5" ht="18.95" customHeight="1" x14ac:dyDescent="0.2">
      <c r="A3" s="358" t="s">
        <v>1516</v>
      </c>
      <c r="B3" s="358"/>
      <c r="C3" s="358"/>
      <c r="D3" s="58" t="s">
        <v>100</v>
      </c>
      <c r="E3" s="199">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63" t="s">
        <v>105</v>
      </c>
      <c r="D7" s="63" t="s">
        <v>106</v>
      </c>
      <c r="E7" s="63" t="s">
        <v>217</v>
      </c>
    </row>
    <row r="8" spans="1:5" x14ac:dyDescent="0.2">
      <c r="A8" s="64">
        <v>3110</v>
      </c>
      <c r="B8" s="60" t="s">
        <v>293</v>
      </c>
      <c r="C8" s="234">
        <v>0</v>
      </c>
    </row>
    <row r="9" spans="1:5" x14ac:dyDescent="0.2">
      <c r="A9" s="64">
        <v>3120</v>
      </c>
      <c r="B9" s="60" t="s">
        <v>440</v>
      </c>
      <c r="C9" s="234">
        <v>168168631.94999999</v>
      </c>
      <c r="D9" s="131" t="s">
        <v>1527</v>
      </c>
      <c r="E9" s="131" t="s">
        <v>1528</v>
      </c>
    </row>
    <row r="10" spans="1:5" x14ac:dyDescent="0.2">
      <c r="A10" s="64">
        <v>3130</v>
      </c>
      <c r="B10" s="60" t="s">
        <v>441</v>
      </c>
      <c r="C10" s="234">
        <v>0</v>
      </c>
    </row>
    <row r="11" spans="1:5" x14ac:dyDescent="0.2">
      <c r="C11" s="234"/>
    </row>
    <row r="12" spans="1:5" x14ac:dyDescent="0.2">
      <c r="A12" s="62" t="s">
        <v>442</v>
      </c>
      <c r="B12" s="62"/>
      <c r="C12" s="273"/>
      <c r="D12" s="62"/>
      <c r="E12" s="62"/>
    </row>
    <row r="13" spans="1:5" x14ac:dyDescent="0.2">
      <c r="A13" s="63" t="s">
        <v>103</v>
      </c>
      <c r="B13" s="63" t="s">
        <v>104</v>
      </c>
      <c r="C13" s="274" t="s">
        <v>105</v>
      </c>
      <c r="D13" s="63" t="s">
        <v>443</v>
      </c>
      <c r="E13" s="63"/>
    </row>
    <row r="14" spans="1:5" x14ac:dyDescent="0.2">
      <c r="A14" s="64">
        <v>3210</v>
      </c>
      <c r="B14" s="60" t="s">
        <v>444</v>
      </c>
      <c r="C14" s="234">
        <v>39369794.809999987</v>
      </c>
      <c r="D14" s="60" t="s">
        <v>1529</v>
      </c>
    </row>
    <row r="15" spans="1:5" x14ac:dyDescent="0.2">
      <c r="A15" s="64">
        <v>3220</v>
      </c>
      <c r="B15" s="60" t="s">
        <v>445</v>
      </c>
      <c r="C15" s="234">
        <v>26258313.800000001</v>
      </c>
    </row>
    <row r="16" spans="1:5" x14ac:dyDescent="0.2">
      <c r="A16" s="64">
        <v>3230</v>
      </c>
      <c r="B16" s="60" t="s">
        <v>446</v>
      </c>
      <c r="C16" s="234">
        <v>0</v>
      </c>
    </row>
    <row r="17" spans="1:3" x14ac:dyDescent="0.2">
      <c r="A17" s="64">
        <v>3231</v>
      </c>
      <c r="B17" s="60" t="s">
        <v>447</v>
      </c>
      <c r="C17" s="234">
        <v>0</v>
      </c>
    </row>
    <row r="18" spans="1:3" x14ac:dyDescent="0.2">
      <c r="A18" s="64">
        <v>3232</v>
      </c>
      <c r="B18" s="60" t="s">
        <v>448</v>
      </c>
      <c r="C18" s="234">
        <v>0</v>
      </c>
    </row>
    <row r="19" spans="1:3" x14ac:dyDescent="0.2">
      <c r="A19" s="64">
        <v>3233</v>
      </c>
      <c r="B19" s="60" t="s">
        <v>449</v>
      </c>
      <c r="C19" s="234">
        <v>0</v>
      </c>
    </row>
    <row r="20" spans="1:3" x14ac:dyDescent="0.2">
      <c r="A20" s="64">
        <v>3239</v>
      </c>
      <c r="B20" s="60" t="s">
        <v>450</v>
      </c>
      <c r="C20" s="234">
        <v>0</v>
      </c>
    </row>
    <row r="21" spans="1:3" x14ac:dyDescent="0.2">
      <c r="A21" s="64">
        <v>3240</v>
      </c>
      <c r="B21" s="60" t="s">
        <v>451</v>
      </c>
      <c r="C21" s="234">
        <v>0</v>
      </c>
    </row>
    <row r="22" spans="1:3" x14ac:dyDescent="0.2">
      <c r="A22" s="64">
        <v>3241</v>
      </c>
      <c r="B22" s="60" t="s">
        <v>452</v>
      </c>
      <c r="C22" s="234">
        <v>0</v>
      </c>
    </row>
    <row r="23" spans="1:3" x14ac:dyDescent="0.2">
      <c r="A23" s="64">
        <v>3242</v>
      </c>
      <c r="B23" s="60" t="s">
        <v>453</v>
      </c>
      <c r="C23" s="234">
        <v>0</v>
      </c>
    </row>
    <row r="24" spans="1:3" x14ac:dyDescent="0.2">
      <c r="A24" s="64">
        <v>3243</v>
      </c>
      <c r="B24" s="60" t="s">
        <v>454</v>
      </c>
      <c r="C24" s="234">
        <v>0</v>
      </c>
    </row>
    <row r="25" spans="1:3" x14ac:dyDescent="0.2">
      <c r="A25" s="64">
        <v>3250</v>
      </c>
      <c r="B25" s="60" t="s">
        <v>455</v>
      </c>
      <c r="C25" s="234">
        <v>-9888219.0399999991</v>
      </c>
    </row>
    <row r="26" spans="1:3" x14ac:dyDescent="0.2">
      <c r="A26" s="64">
        <v>3251</v>
      </c>
      <c r="B26" s="60" t="s">
        <v>456</v>
      </c>
      <c r="C26" s="234">
        <v>-9640657.6300000008</v>
      </c>
    </row>
    <row r="27" spans="1:3" x14ac:dyDescent="0.2">
      <c r="A27" s="64">
        <v>3252</v>
      </c>
      <c r="B27" s="60" t="s">
        <v>457</v>
      </c>
      <c r="C27" s="234">
        <v>-247561.41</v>
      </c>
    </row>
    <row r="29" spans="1:3" x14ac:dyDescent="0.2">
      <c r="B29" s="41" t="s">
        <v>239</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paperSize="9"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showGridLines="0" zoomScaleNormal="100" zoomScaleSheetLayoutView="100" workbookViewId="0">
      <selection activeCell="E28" sqref="E28"/>
    </sheetView>
  </sheetViews>
  <sheetFormatPr baseColWidth="10" defaultColWidth="9.140625" defaultRowHeight="11.25" x14ac:dyDescent="0.2"/>
  <cols>
    <col min="1" max="1" width="10" style="60" customWidth="1"/>
    <col min="2" max="2" width="63.42578125" style="60" bestFit="1" customWidth="1"/>
    <col min="3" max="3" width="15.28515625" style="60" bestFit="1" customWidth="1"/>
    <col min="4" max="4" width="16.42578125" style="60" bestFit="1" customWidth="1"/>
    <col min="5" max="5" width="19.140625" style="60" customWidth="1"/>
    <col min="6" max="8" width="9.140625" style="60"/>
    <col min="9" max="9" width="9.85546875" style="60" bestFit="1" customWidth="1"/>
    <col min="10" max="16384" width="9.140625" style="60"/>
  </cols>
  <sheetData>
    <row r="1" spans="1:5" s="66" customFormat="1" ht="18.95" customHeight="1" x14ac:dyDescent="0.25">
      <c r="A1" s="358" t="s">
        <v>1515</v>
      </c>
      <c r="B1" s="358"/>
      <c r="C1" s="358"/>
      <c r="D1" s="58" t="s">
        <v>97</v>
      </c>
      <c r="E1" s="199">
        <v>2021</v>
      </c>
    </row>
    <row r="2" spans="1:5" s="66" customFormat="1" ht="18.95" customHeight="1" x14ac:dyDescent="0.25">
      <c r="A2" s="358" t="s">
        <v>458</v>
      </c>
      <c r="B2" s="358"/>
      <c r="C2" s="358"/>
      <c r="D2" s="58" t="s">
        <v>99</v>
      </c>
      <c r="E2" s="199" t="s">
        <v>603</v>
      </c>
    </row>
    <row r="3" spans="1:5" s="66" customFormat="1" ht="18.95" customHeight="1" x14ac:dyDescent="0.25">
      <c r="A3" s="358" t="s">
        <v>1530</v>
      </c>
      <c r="B3" s="358"/>
      <c r="C3" s="358"/>
      <c r="D3" s="58" t="s">
        <v>100</v>
      </c>
      <c r="E3" s="199">
        <v>4</v>
      </c>
    </row>
    <row r="4" spans="1:5" x14ac:dyDescent="0.2">
      <c r="A4" s="61" t="s">
        <v>101</v>
      </c>
      <c r="B4" s="62"/>
      <c r="C4" s="62"/>
      <c r="D4" s="62"/>
      <c r="E4" s="62"/>
    </row>
    <row r="5" spans="1:5" x14ac:dyDescent="0.2">
      <c r="C5" s="209"/>
    </row>
    <row r="6" spans="1:5" x14ac:dyDescent="0.2">
      <c r="A6" s="62" t="s">
        <v>459</v>
      </c>
      <c r="B6" s="62"/>
      <c r="C6" s="62"/>
      <c r="D6" s="62"/>
      <c r="E6" s="62"/>
    </row>
    <row r="7" spans="1:5" x14ac:dyDescent="0.2">
      <c r="A7" s="63" t="s">
        <v>103</v>
      </c>
      <c r="B7" s="63" t="s">
        <v>104</v>
      </c>
      <c r="C7" s="63" t="s">
        <v>596</v>
      </c>
      <c r="D7" s="63" t="s">
        <v>599</v>
      </c>
      <c r="E7" s="63"/>
    </row>
    <row r="8" spans="1:5" x14ac:dyDescent="0.2">
      <c r="A8" s="64">
        <v>1111</v>
      </c>
      <c r="B8" s="60" t="s">
        <v>461</v>
      </c>
      <c r="C8" s="287">
        <v>0</v>
      </c>
      <c r="D8" s="234">
        <v>0</v>
      </c>
    </row>
    <row r="9" spans="1:5" x14ac:dyDescent="0.2">
      <c r="A9" s="64">
        <v>1112</v>
      </c>
      <c r="B9" s="60" t="s">
        <v>462</v>
      </c>
      <c r="C9" s="287">
        <v>2723986.7</v>
      </c>
      <c r="D9" s="234">
        <v>984737.63</v>
      </c>
    </row>
    <row r="10" spans="1:5" x14ac:dyDescent="0.2">
      <c r="A10" s="64">
        <v>1113</v>
      </c>
      <c r="B10" s="60" t="s">
        <v>463</v>
      </c>
      <c r="C10" s="287">
        <v>0</v>
      </c>
      <c r="D10" s="234">
        <v>0</v>
      </c>
    </row>
    <row r="11" spans="1:5" x14ac:dyDescent="0.2">
      <c r="A11" s="64">
        <v>1114</v>
      </c>
      <c r="B11" s="60" t="s">
        <v>107</v>
      </c>
      <c r="C11" s="287">
        <v>32567101.350000001</v>
      </c>
      <c r="D11" s="234">
        <v>39182590.270000003</v>
      </c>
    </row>
    <row r="12" spans="1:5" x14ac:dyDescent="0.2">
      <c r="A12" s="64">
        <v>1115</v>
      </c>
      <c r="B12" s="60" t="s">
        <v>108</v>
      </c>
      <c r="C12" s="287">
        <v>0</v>
      </c>
      <c r="D12" s="234">
        <v>0</v>
      </c>
    </row>
    <row r="13" spans="1:5" x14ac:dyDescent="0.2">
      <c r="A13" s="64">
        <v>1116</v>
      </c>
      <c r="B13" s="60" t="s">
        <v>464</v>
      </c>
      <c r="C13" s="287">
        <v>0</v>
      </c>
      <c r="D13" s="234">
        <v>0</v>
      </c>
    </row>
    <row r="14" spans="1:5" x14ac:dyDescent="0.2">
      <c r="A14" s="64">
        <v>1119</v>
      </c>
      <c r="B14" s="60" t="s">
        <v>465</v>
      </c>
      <c r="C14" s="287">
        <v>0</v>
      </c>
      <c r="D14" s="234">
        <v>0</v>
      </c>
    </row>
    <row r="15" spans="1:5" x14ac:dyDescent="0.2">
      <c r="A15" s="68">
        <v>1110</v>
      </c>
      <c r="B15" s="70" t="s">
        <v>1531</v>
      </c>
      <c r="C15" s="286">
        <v>35291088.050000004</v>
      </c>
      <c r="D15" s="233">
        <v>40167327.899999999</v>
      </c>
    </row>
    <row r="18" spans="1:9" x14ac:dyDescent="0.2">
      <c r="A18" s="62" t="s">
        <v>467</v>
      </c>
      <c r="B18" s="62"/>
      <c r="C18" s="62"/>
      <c r="D18" s="62"/>
      <c r="E18" s="62"/>
    </row>
    <row r="19" spans="1:9" x14ac:dyDescent="0.2">
      <c r="A19" s="63" t="s">
        <v>103</v>
      </c>
      <c r="B19" s="63" t="s">
        <v>104</v>
      </c>
      <c r="C19" s="63" t="s">
        <v>105</v>
      </c>
      <c r="D19" s="63" t="s">
        <v>468</v>
      </c>
      <c r="E19" s="63" t="s">
        <v>469</v>
      </c>
    </row>
    <row r="20" spans="1:9" x14ac:dyDescent="0.2">
      <c r="A20" s="64">
        <v>1230</v>
      </c>
      <c r="B20" s="60" t="s">
        <v>156</v>
      </c>
      <c r="C20" s="287">
        <v>57719360.039999999</v>
      </c>
      <c r="D20" s="287"/>
      <c r="E20" s="287">
        <v>57719360.039999999</v>
      </c>
    </row>
    <row r="21" spans="1:9" x14ac:dyDescent="0.2">
      <c r="A21" s="64">
        <v>1231</v>
      </c>
      <c r="B21" s="60" t="s">
        <v>157</v>
      </c>
      <c r="C21" s="287">
        <v>55846389.600000001</v>
      </c>
      <c r="D21" s="287"/>
      <c r="E21" s="287">
        <v>55846389.600000001</v>
      </c>
      <c r="I21" s="209"/>
    </row>
    <row r="22" spans="1:9" x14ac:dyDescent="0.2">
      <c r="A22" s="64">
        <v>1232</v>
      </c>
      <c r="B22" s="60" t="s">
        <v>158</v>
      </c>
      <c r="C22" s="287">
        <v>0</v>
      </c>
      <c r="D22" s="287"/>
      <c r="E22" s="287">
        <v>0</v>
      </c>
    </row>
    <row r="23" spans="1:9" x14ac:dyDescent="0.2">
      <c r="A23" s="64">
        <v>1233</v>
      </c>
      <c r="B23" s="60" t="s">
        <v>159</v>
      </c>
      <c r="C23" s="287">
        <v>1872970.44</v>
      </c>
      <c r="D23" s="287"/>
      <c r="E23" s="287">
        <v>1872970.44</v>
      </c>
    </row>
    <row r="24" spans="1:9" x14ac:dyDescent="0.2">
      <c r="A24" s="64">
        <v>1234</v>
      </c>
      <c r="B24" s="60" t="s">
        <v>160</v>
      </c>
      <c r="C24" s="287">
        <v>0</v>
      </c>
      <c r="D24" s="287"/>
      <c r="E24" s="287">
        <v>0</v>
      </c>
    </row>
    <row r="25" spans="1:9" x14ac:dyDescent="0.2">
      <c r="A25" s="64">
        <v>1235</v>
      </c>
      <c r="B25" s="60" t="s">
        <v>161</v>
      </c>
      <c r="C25" s="287">
        <v>0</v>
      </c>
      <c r="D25" s="287"/>
      <c r="E25" s="287">
        <v>0</v>
      </c>
    </row>
    <row r="26" spans="1:9" x14ac:dyDescent="0.2">
      <c r="A26" s="64">
        <v>1236</v>
      </c>
      <c r="B26" s="60" t="s">
        <v>162</v>
      </c>
      <c r="C26" s="287">
        <v>0</v>
      </c>
      <c r="D26" s="287"/>
      <c r="E26" s="287">
        <v>0</v>
      </c>
    </row>
    <row r="27" spans="1:9" x14ac:dyDescent="0.2">
      <c r="A27" s="64">
        <v>1239</v>
      </c>
      <c r="B27" s="60" t="s">
        <v>163</v>
      </c>
      <c r="C27" s="287">
        <v>0</v>
      </c>
      <c r="D27" s="287"/>
      <c r="E27" s="287">
        <v>0</v>
      </c>
    </row>
    <row r="28" spans="1:9" x14ac:dyDescent="0.2">
      <c r="A28" s="64">
        <v>1240</v>
      </c>
      <c r="B28" s="60" t="s">
        <v>164</v>
      </c>
      <c r="C28" s="287">
        <v>1389370.5899999999</v>
      </c>
      <c r="D28" s="287"/>
      <c r="E28" s="287">
        <v>1389370.5899999999</v>
      </c>
    </row>
    <row r="29" spans="1:9" x14ac:dyDescent="0.2">
      <c r="A29" s="64">
        <v>1241</v>
      </c>
      <c r="B29" s="60" t="s">
        <v>165</v>
      </c>
      <c r="C29" s="287">
        <v>52230</v>
      </c>
      <c r="D29" s="287"/>
      <c r="E29" s="287">
        <v>52230</v>
      </c>
      <c r="F29" s="209"/>
    </row>
    <row r="30" spans="1:9" x14ac:dyDescent="0.2">
      <c r="A30" s="64">
        <v>1242</v>
      </c>
      <c r="B30" s="60" t="s">
        <v>166</v>
      </c>
      <c r="C30" s="287">
        <v>401113</v>
      </c>
      <c r="D30" s="287"/>
      <c r="E30" s="287">
        <v>401113</v>
      </c>
    </row>
    <row r="31" spans="1:9" x14ac:dyDescent="0.2">
      <c r="A31" s="64">
        <v>1243</v>
      </c>
      <c r="B31" s="60" t="s">
        <v>167</v>
      </c>
      <c r="C31" s="287">
        <v>0</v>
      </c>
      <c r="D31" s="287"/>
      <c r="E31" s="287">
        <v>0</v>
      </c>
    </row>
    <row r="32" spans="1:9" x14ac:dyDescent="0.2">
      <c r="A32" s="64">
        <v>1244</v>
      </c>
      <c r="B32" s="60" t="s">
        <v>168</v>
      </c>
      <c r="C32" s="287">
        <v>0</v>
      </c>
      <c r="D32" s="287"/>
      <c r="E32" s="287">
        <v>0</v>
      </c>
    </row>
    <row r="33" spans="1:5" x14ac:dyDescent="0.2">
      <c r="A33" s="64">
        <v>1245</v>
      </c>
      <c r="B33" s="60" t="s">
        <v>169</v>
      </c>
      <c r="C33" s="287">
        <v>0</v>
      </c>
      <c r="D33" s="287"/>
      <c r="E33" s="287">
        <v>0</v>
      </c>
    </row>
    <row r="34" spans="1:5" x14ac:dyDescent="0.2">
      <c r="A34" s="64">
        <v>1246</v>
      </c>
      <c r="B34" s="60" t="s">
        <v>170</v>
      </c>
      <c r="C34" s="287">
        <v>936027.59</v>
      </c>
      <c r="D34" s="287"/>
      <c r="E34" s="287">
        <v>936027.59</v>
      </c>
    </row>
    <row r="35" spans="1:5" x14ac:dyDescent="0.2">
      <c r="A35" s="64">
        <v>1247</v>
      </c>
      <c r="B35" s="60" t="s">
        <v>171</v>
      </c>
      <c r="C35" s="287">
        <v>0</v>
      </c>
      <c r="D35" s="287"/>
      <c r="E35" s="287">
        <v>0</v>
      </c>
    </row>
    <row r="36" spans="1:5" x14ac:dyDescent="0.2">
      <c r="A36" s="64">
        <v>1248</v>
      </c>
      <c r="B36" s="60" t="s">
        <v>172</v>
      </c>
      <c r="C36" s="287">
        <v>0</v>
      </c>
      <c r="D36" s="287"/>
      <c r="E36" s="287">
        <v>0</v>
      </c>
    </row>
    <row r="37" spans="1:5" x14ac:dyDescent="0.2">
      <c r="A37" s="64">
        <v>1250</v>
      </c>
      <c r="B37" s="60" t="s">
        <v>176</v>
      </c>
      <c r="C37" s="287">
        <v>0</v>
      </c>
      <c r="D37" s="287"/>
      <c r="E37" s="287">
        <v>0</v>
      </c>
    </row>
    <row r="38" spans="1:5" x14ac:dyDescent="0.2">
      <c r="A38" s="64">
        <v>1251</v>
      </c>
      <c r="B38" s="60" t="s">
        <v>177</v>
      </c>
      <c r="C38" s="287">
        <v>0</v>
      </c>
      <c r="D38" s="287"/>
      <c r="E38" s="287">
        <v>0</v>
      </c>
    </row>
    <row r="39" spans="1:5" x14ac:dyDescent="0.2">
      <c r="A39" s="64">
        <v>1252</v>
      </c>
      <c r="B39" s="60" t="s">
        <v>178</v>
      </c>
      <c r="C39" s="287">
        <v>0</v>
      </c>
      <c r="D39" s="287"/>
      <c r="E39" s="287">
        <v>0</v>
      </c>
    </row>
    <row r="40" spans="1:5" x14ac:dyDescent="0.2">
      <c r="A40" s="64">
        <v>1253</v>
      </c>
      <c r="B40" s="60" t="s">
        <v>179</v>
      </c>
      <c r="C40" s="287">
        <v>0</v>
      </c>
      <c r="D40" s="234"/>
      <c r="E40" s="234">
        <v>0</v>
      </c>
    </row>
    <row r="41" spans="1:5" x14ac:dyDescent="0.2">
      <c r="A41" s="64">
        <v>1254</v>
      </c>
      <c r="B41" s="60" t="s">
        <v>180</v>
      </c>
      <c r="C41" s="287">
        <v>0</v>
      </c>
      <c r="D41" s="234"/>
      <c r="E41" s="234">
        <v>0</v>
      </c>
    </row>
    <row r="42" spans="1:5" x14ac:dyDescent="0.2">
      <c r="A42" s="64">
        <v>1259</v>
      </c>
      <c r="B42" s="60" t="s">
        <v>181</v>
      </c>
      <c r="C42" s="287">
        <v>0</v>
      </c>
      <c r="D42" s="234"/>
      <c r="E42" s="234">
        <v>0</v>
      </c>
    </row>
    <row r="44" spans="1:5" x14ac:dyDescent="0.2">
      <c r="A44" s="62" t="s">
        <v>471</v>
      </c>
      <c r="B44" s="62"/>
      <c r="C44" s="62"/>
      <c r="D44" s="62"/>
    </row>
    <row r="45" spans="1:5" x14ac:dyDescent="0.2">
      <c r="A45" s="63" t="s">
        <v>103</v>
      </c>
      <c r="B45" s="63" t="s">
        <v>104</v>
      </c>
      <c r="C45" s="67" t="s">
        <v>1532</v>
      </c>
      <c r="D45" s="67" t="s">
        <v>596</v>
      </c>
    </row>
    <row r="46" spans="1:5" x14ac:dyDescent="0.2">
      <c r="A46" s="68">
        <v>5500</v>
      </c>
      <c r="B46" s="70" t="s">
        <v>273</v>
      </c>
      <c r="C46" s="287">
        <v>10170359.800000001</v>
      </c>
      <c r="D46" s="287">
        <v>13564964.77</v>
      </c>
    </row>
    <row r="47" spans="1:5" x14ac:dyDescent="0.2">
      <c r="A47" s="64">
        <v>5510</v>
      </c>
      <c r="B47" s="60" t="s">
        <v>272</v>
      </c>
      <c r="C47" s="287">
        <v>10167961.199999999</v>
      </c>
      <c r="D47" s="287">
        <v>13560281.449999999</v>
      </c>
    </row>
    <row r="48" spans="1:5" x14ac:dyDescent="0.2">
      <c r="A48" s="64">
        <v>5511</v>
      </c>
      <c r="B48" s="60" t="s">
        <v>271</v>
      </c>
      <c r="C48" s="287">
        <v>0</v>
      </c>
      <c r="D48" s="287">
        <v>0</v>
      </c>
    </row>
    <row r="49" spans="1:4" x14ac:dyDescent="0.2">
      <c r="A49" s="64">
        <v>5512</v>
      </c>
      <c r="B49" s="60" t="s">
        <v>270</v>
      </c>
      <c r="C49" s="287">
        <v>0</v>
      </c>
      <c r="D49" s="287">
        <v>0</v>
      </c>
    </row>
    <row r="50" spans="1:4" x14ac:dyDescent="0.2">
      <c r="A50" s="64">
        <v>5513</v>
      </c>
      <c r="B50" s="60" t="s">
        <v>269</v>
      </c>
      <c r="C50" s="287">
        <v>8487753.4700000007</v>
      </c>
      <c r="D50" s="287">
        <v>11323357.550000001</v>
      </c>
    </row>
    <row r="51" spans="1:4" x14ac:dyDescent="0.2">
      <c r="A51" s="64">
        <v>5514</v>
      </c>
      <c r="B51" s="60" t="s">
        <v>268</v>
      </c>
      <c r="C51" s="287">
        <v>0</v>
      </c>
      <c r="D51" s="287">
        <v>0</v>
      </c>
    </row>
    <row r="52" spans="1:4" x14ac:dyDescent="0.2">
      <c r="A52" s="64">
        <v>5515</v>
      </c>
      <c r="B52" s="60" t="s">
        <v>267</v>
      </c>
      <c r="C52" s="287">
        <v>1680207.73</v>
      </c>
      <c r="D52" s="287">
        <v>2236923.9</v>
      </c>
    </row>
    <row r="53" spans="1:4" x14ac:dyDescent="0.2">
      <c r="A53" s="64">
        <v>5516</v>
      </c>
      <c r="B53" s="60" t="s">
        <v>266</v>
      </c>
      <c r="C53" s="287">
        <v>0</v>
      </c>
      <c r="D53" s="287">
        <v>0</v>
      </c>
    </row>
    <row r="54" spans="1:4" x14ac:dyDescent="0.2">
      <c r="A54" s="64">
        <v>5517</v>
      </c>
      <c r="B54" s="60" t="s">
        <v>265</v>
      </c>
      <c r="C54" s="287">
        <v>0</v>
      </c>
      <c r="D54" s="287">
        <v>0</v>
      </c>
    </row>
    <row r="55" spans="1:4" x14ac:dyDescent="0.2">
      <c r="A55" s="64">
        <v>5518</v>
      </c>
      <c r="B55" s="60" t="s">
        <v>264</v>
      </c>
      <c r="C55" s="287">
        <v>0</v>
      </c>
      <c r="D55" s="287">
        <v>0</v>
      </c>
    </row>
    <row r="56" spans="1:4" x14ac:dyDescent="0.2">
      <c r="A56" s="64">
        <v>5520</v>
      </c>
      <c r="B56" s="60" t="s">
        <v>263</v>
      </c>
      <c r="C56" s="287">
        <v>0</v>
      </c>
      <c r="D56" s="287">
        <v>0</v>
      </c>
    </row>
    <row r="57" spans="1:4" x14ac:dyDescent="0.2">
      <c r="A57" s="64">
        <v>5521</v>
      </c>
      <c r="B57" s="60" t="s">
        <v>262</v>
      </c>
      <c r="C57" s="287">
        <v>0</v>
      </c>
      <c r="D57" s="287">
        <v>0</v>
      </c>
    </row>
    <row r="58" spans="1:4" x14ac:dyDescent="0.2">
      <c r="A58" s="64">
        <v>5522</v>
      </c>
      <c r="B58" s="60" t="s">
        <v>261</v>
      </c>
      <c r="C58" s="287">
        <v>0</v>
      </c>
      <c r="D58" s="287">
        <v>0</v>
      </c>
    </row>
    <row r="59" spans="1:4" x14ac:dyDescent="0.2">
      <c r="A59" s="64">
        <v>5530</v>
      </c>
      <c r="B59" s="60" t="s">
        <v>260</v>
      </c>
      <c r="C59" s="287">
        <v>0</v>
      </c>
      <c r="D59" s="287">
        <v>0</v>
      </c>
    </row>
    <row r="60" spans="1:4" x14ac:dyDescent="0.2">
      <c r="A60" s="64">
        <v>5531</v>
      </c>
      <c r="B60" s="60" t="s">
        <v>259</v>
      </c>
      <c r="C60" s="287">
        <v>0</v>
      </c>
      <c r="D60" s="287">
        <v>0</v>
      </c>
    </row>
    <row r="61" spans="1:4" x14ac:dyDescent="0.2">
      <c r="A61" s="64">
        <v>5532</v>
      </c>
      <c r="B61" s="60" t="s">
        <v>258</v>
      </c>
      <c r="C61" s="287">
        <v>0</v>
      </c>
      <c r="D61" s="287">
        <v>0</v>
      </c>
    </row>
    <row r="62" spans="1:4" x14ac:dyDescent="0.2">
      <c r="A62" s="64">
        <v>5533</v>
      </c>
      <c r="B62" s="60" t="s">
        <v>257</v>
      </c>
      <c r="C62" s="287">
        <v>0</v>
      </c>
      <c r="D62" s="287">
        <v>0</v>
      </c>
    </row>
    <row r="63" spans="1:4" x14ac:dyDescent="0.2">
      <c r="A63" s="64">
        <v>5534</v>
      </c>
      <c r="B63" s="60" t="s">
        <v>256</v>
      </c>
      <c r="C63" s="287">
        <v>0</v>
      </c>
      <c r="D63" s="287">
        <v>0</v>
      </c>
    </row>
    <row r="64" spans="1:4" x14ac:dyDescent="0.2">
      <c r="A64" s="64">
        <v>5535</v>
      </c>
      <c r="B64" s="60" t="s">
        <v>255</v>
      </c>
      <c r="C64" s="287">
        <v>0</v>
      </c>
      <c r="D64" s="287">
        <v>0</v>
      </c>
    </row>
    <row r="65" spans="1:4" x14ac:dyDescent="0.2">
      <c r="A65" s="64">
        <v>5540</v>
      </c>
      <c r="B65" s="60" t="s">
        <v>254</v>
      </c>
      <c r="C65" s="287">
        <v>0</v>
      </c>
      <c r="D65" s="287">
        <v>0</v>
      </c>
    </row>
    <row r="66" spans="1:4" x14ac:dyDescent="0.2">
      <c r="A66" s="64">
        <v>5541</v>
      </c>
      <c r="B66" s="60" t="s">
        <v>254</v>
      </c>
      <c r="C66" s="287">
        <v>0</v>
      </c>
      <c r="D66" s="287">
        <v>0</v>
      </c>
    </row>
    <row r="67" spans="1:4" x14ac:dyDescent="0.2">
      <c r="A67" s="64">
        <v>5550</v>
      </c>
      <c r="B67" s="60" t="s">
        <v>253</v>
      </c>
      <c r="C67" s="287">
        <v>0</v>
      </c>
      <c r="D67" s="287">
        <v>0</v>
      </c>
    </row>
    <row r="68" spans="1:4" x14ac:dyDescent="0.2">
      <c r="A68" s="64">
        <v>5551</v>
      </c>
      <c r="B68" s="60" t="s">
        <v>253</v>
      </c>
      <c r="C68" s="287">
        <v>0</v>
      </c>
      <c r="D68" s="287">
        <v>0</v>
      </c>
    </row>
    <row r="69" spans="1:4" x14ac:dyDescent="0.2">
      <c r="A69" s="64">
        <v>5590</v>
      </c>
      <c r="B69" s="60" t="s">
        <v>252</v>
      </c>
      <c r="C69" s="287">
        <v>2398.6</v>
      </c>
      <c r="D69" s="287">
        <v>4683.32</v>
      </c>
    </row>
    <row r="70" spans="1:4" x14ac:dyDescent="0.2">
      <c r="A70" s="64">
        <v>5591</v>
      </c>
      <c r="B70" s="60" t="s">
        <v>251</v>
      </c>
      <c r="C70" s="287">
        <v>0</v>
      </c>
      <c r="D70" s="287">
        <v>0</v>
      </c>
    </row>
    <row r="71" spans="1:4" x14ac:dyDescent="0.2">
      <c r="A71" s="64">
        <v>5592</v>
      </c>
      <c r="B71" s="60" t="s">
        <v>250</v>
      </c>
      <c r="C71" s="287">
        <v>0</v>
      </c>
      <c r="D71" s="287">
        <v>0</v>
      </c>
    </row>
    <row r="72" spans="1:4" x14ac:dyDescent="0.2">
      <c r="A72" s="64">
        <v>5593</v>
      </c>
      <c r="B72" s="60" t="s">
        <v>249</v>
      </c>
      <c r="C72" s="287">
        <v>0</v>
      </c>
      <c r="D72" s="287">
        <v>0</v>
      </c>
    </row>
    <row r="73" spans="1:4" x14ac:dyDescent="0.2">
      <c r="A73" s="64">
        <v>5594</v>
      </c>
      <c r="B73" s="60" t="s">
        <v>479</v>
      </c>
      <c r="C73" s="287">
        <v>2398.6</v>
      </c>
      <c r="D73" s="287">
        <v>4683.32</v>
      </c>
    </row>
    <row r="74" spans="1:4" x14ac:dyDescent="0.2">
      <c r="A74" s="64">
        <v>5595</v>
      </c>
      <c r="B74" s="60" t="s">
        <v>247</v>
      </c>
      <c r="C74" s="287">
        <v>0</v>
      </c>
      <c r="D74" s="287">
        <v>0</v>
      </c>
    </row>
    <row r="75" spans="1:4" x14ac:dyDescent="0.2">
      <c r="A75" s="64">
        <v>5596</v>
      </c>
      <c r="B75" s="60" t="s">
        <v>246</v>
      </c>
      <c r="C75" s="287">
        <v>0</v>
      </c>
      <c r="D75" s="287">
        <v>0</v>
      </c>
    </row>
    <row r="76" spans="1:4" x14ac:dyDescent="0.2">
      <c r="A76" s="64">
        <v>5597</v>
      </c>
      <c r="B76" s="60" t="s">
        <v>245</v>
      </c>
      <c r="C76" s="287">
        <v>0</v>
      </c>
      <c r="D76" s="287">
        <v>0</v>
      </c>
    </row>
    <row r="77" spans="1:4" x14ac:dyDescent="0.2">
      <c r="A77" s="64">
        <v>5599</v>
      </c>
      <c r="B77" s="60" t="s">
        <v>243</v>
      </c>
      <c r="C77" s="287">
        <v>0</v>
      </c>
      <c r="D77" s="287">
        <v>0</v>
      </c>
    </row>
    <row r="78" spans="1:4" x14ac:dyDescent="0.2">
      <c r="A78" s="68">
        <v>5600</v>
      </c>
      <c r="B78" s="70" t="s">
        <v>242</v>
      </c>
      <c r="C78" s="287">
        <v>774901.03</v>
      </c>
      <c r="D78" s="287">
        <v>774901.03</v>
      </c>
    </row>
    <row r="79" spans="1:4" x14ac:dyDescent="0.2">
      <c r="A79" s="64">
        <v>5610</v>
      </c>
      <c r="B79" s="60" t="s">
        <v>241</v>
      </c>
      <c r="C79" s="287">
        <v>774901.03</v>
      </c>
      <c r="D79" s="287">
        <v>774901.03</v>
      </c>
    </row>
    <row r="80" spans="1:4" x14ac:dyDescent="0.2">
      <c r="A80" s="64">
        <v>5611</v>
      </c>
      <c r="B80" s="60" t="s">
        <v>240</v>
      </c>
      <c r="C80" s="287">
        <v>774901.03</v>
      </c>
      <c r="D80" s="287">
        <v>774901.03</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3">
    <dataValidation allowBlank="1" showInputMessage="1" showErrorMessage="1" prompt="Importe final del periodo que corresponde la información financiera trimestral que se presenta." sqref="C7 C19 D45"/>
    <dataValidation allowBlank="1" showInputMessage="1" showErrorMessage="1" prompt="Saldo al 31 de diciembre del año anterior que se presenta" sqref="D7"/>
    <dataValidation allowBlank="1" showInputMessage="1" showErrorMessage="1" prompt="Importe del trimestre anterior." sqref="C45"/>
  </dataValidations>
  <pageMargins left="0.7" right="0.7" top="0.75" bottom="0.75" header="0.3" footer="0.3"/>
  <pageSetup paperSize="9" scale="70" fitToHeight="0"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Normal="100" zoomScaleSheetLayoutView="100" workbookViewId="0">
      <selection sqref="A1:C1"/>
    </sheetView>
  </sheetViews>
  <sheetFormatPr baseColWidth="10" defaultRowHeight="11.25" x14ac:dyDescent="0.2"/>
  <cols>
    <col min="1" max="1" width="3.28515625" style="82" customWidth="1"/>
    <col min="2" max="2" width="63.140625" style="82" customWidth="1"/>
    <col min="3" max="3" width="17.7109375" style="82" customWidth="1"/>
    <col min="4" max="4" width="11.7109375" style="82" bestFit="1" customWidth="1"/>
    <col min="5" max="16384" width="11.42578125" style="82"/>
  </cols>
  <sheetData>
    <row r="1" spans="1:3" s="78" customFormat="1" ht="18" customHeight="1" x14ac:dyDescent="0.25">
      <c r="A1" s="359" t="s">
        <v>1515</v>
      </c>
      <c r="B1" s="360"/>
      <c r="C1" s="361"/>
    </row>
    <row r="2" spans="1:3" s="78" customFormat="1" ht="18" customHeight="1" x14ac:dyDescent="0.25">
      <c r="A2" s="362" t="s">
        <v>498</v>
      </c>
      <c r="B2" s="363"/>
      <c r="C2" s="364"/>
    </row>
    <row r="3" spans="1:3" s="78" customFormat="1" ht="18" customHeight="1" x14ac:dyDescent="0.25">
      <c r="A3" s="362" t="s">
        <v>1516</v>
      </c>
      <c r="B3" s="363"/>
      <c r="C3" s="364"/>
    </row>
    <row r="4" spans="1:3" s="79" customFormat="1" x14ac:dyDescent="0.2">
      <c r="A4" s="365" t="s">
        <v>499</v>
      </c>
      <c r="B4" s="366"/>
      <c r="C4" s="367"/>
    </row>
    <row r="5" spans="1:3" x14ac:dyDescent="0.2">
      <c r="A5" s="80" t="s">
        <v>500</v>
      </c>
      <c r="B5" s="80"/>
      <c r="C5" s="279">
        <v>169833455.81</v>
      </c>
    </row>
    <row r="6" spans="1:3" x14ac:dyDescent="0.2">
      <c r="B6" s="83"/>
      <c r="C6" s="280"/>
    </row>
    <row r="7" spans="1:3" x14ac:dyDescent="0.2">
      <c r="A7" s="84" t="s">
        <v>501</v>
      </c>
      <c r="B7" s="84"/>
      <c r="C7" s="281">
        <v>6955.23</v>
      </c>
    </row>
    <row r="8" spans="1:3" x14ac:dyDescent="0.2">
      <c r="A8" s="85" t="s">
        <v>502</v>
      </c>
      <c r="B8" s="86" t="s">
        <v>378</v>
      </c>
      <c r="C8" s="282">
        <v>0</v>
      </c>
    </row>
    <row r="9" spans="1:3" x14ac:dyDescent="0.2">
      <c r="A9" s="87" t="s">
        <v>503</v>
      </c>
      <c r="B9" s="88" t="s">
        <v>504</v>
      </c>
      <c r="C9" s="282">
        <v>0</v>
      </c>
    </row>
    <row r="10" spans="1:3" x14ac:dyDescent="0.2">
      <c r="A10" s="87" t="s">
        <v>505</v>
      </c>
      <c r="B10" s="88" t="s">
        <v>369</v>
      </c>
      <c r="C10" s="282">
        <v>0</v>
      </c>
    </row>
    <row r="11" spans="1:3" x14ac:dyDescent="0.2">
      <c r="A11" s="87" t="s">
        <v>506</v>
      </c>
      <c r="B11" s="88" t="s">
        <v>368</v>
      </c>
      <c r="C11" s="282">
        <v>0</v>
      </c>
    </row>
    <row r="12" spans="1:3" x14ac:dyDescent="0.2">
      <c r="A12" s="87" t="s">
        <v>507</v>
      </c>
      <c r="B12" s="88" t="s">
        <v>362</v>
      </c>
      <c r="C12" s="282">
        <v>6955.23</v>
      </c>
    </row>
    <row r="13" spans="1:3" x14ac:dyDescent="0.2">
      <c r="A13" s="89" t="s">
        <v>508</v>
      </c>
      <c r="B13" s="90" t="s">
        <v>509</v>
      </c>
      <c r="C13" s="282">
        <v>0</v>
      </c>
    </row>
    <row r="14" spans="1:3" x14ac:dyDescent="0.2">
      <c r="B14" s="91"/>
      <c r="C14" s="283"/>
    </row>
    <row r="15" spans="1:3" x14ac:dyDescent="0.2">
      <c r="A15" s="84" t="s">
        <v>510</v>
      </c>
      <c r="B15" s="83"/>
      <c r="C15" s="281">
        <v>0</v>
      </c>
    </row>
    <row r="16" spans="1:3" x14ac:dyDescent="0.2">
      <c r="A16" s="92">
        <v>3.1</v>
      </c>
      <c r="B16" s="88" t="s">
        <v>511</v>
      </c>
      <c r="C16" s="282">
        <v>0</v>
      </c>
    </row>
    <row r="17" spans="1:5" x14ac:dyDescent="0.2">
      <c r="A17" s="93">
        <v>3.2</v>
      </c>
      <c r="B17" s="88" t="s">
        <v>512</v>
      </c>
      <c r="C17" s="282">
        <v>0</v>
      </c>
    </row>
    <row r="18" spans="1:5" x14ac:dyDescent="0.2">
      <c r="A18" s="93">
        <v>3.3</v>
      </c>
      <c r="B18" s="90" t="s">
        <v>513</v>
      </c>
      <c r="C18" s="284">
        <v>0</v>
      </c>
    </row>
    <row r="19" spans="1:5" x14ac:dyDescent="0.2">
      <c r="B19" s="94"/>
      <c r="C19" s="285"/>
    </row>
    <row r="20" spans="1:5" x14ac:dyDescent="0.2">
      <c r="A20" s="95" t="s">
        <v>514</v>
      </c>
      <c r="B20" s="95"/>
      <c r="C20" s="279">
        <v>169840411.03999999</v>
      </c>
      <c r="D20" s="137"/>
      <c r="E20" s="137"/>
    </row>
    <row r="21" spans="1:5" x14ac:dyDescent="0.2">
      <c r="C21" s="298"/>
    </row>
    <row r="22" spans="1:5" ht="24.75" customHeight="1" x14ac:dyDescent="0.2">
      <c r="A22" s="379" t="s">
        <v>239</v>
      </c>
      <c r="B22" s="379"/>
      <c r="C22" s="379"/>
    </row>
  </sheetData>
  <mergeCells count="5">
    <mergeCell ref="A1:C1"/>
    <mergeCell ref="A2:C2"/>
    <mergeCell ref="A3:C3"/>
    <mergeCell ref="A4:C4"/>
    <mergeCell ref="A22:C2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showGridLines="0" zoomScaleNormal="100" zoomScaleSheetLayoutView="100" workbookViewId="0">
      <selection sqref="A1:C1"/>
    </sheetView>
  </sheetViews>
  <sheetFormatPr baseColWidth="10" defaultRowHeight="11.25" x14ac:dyDescent="0.2"/>
  <cols>
    <col min="1" max="1" width="3.28515625" style="82" customWidth="1"/>
    <col min="2" max="2" width="63.140625" style="82" customWidth="1"/>
    <col min="3" max="3" width="17.7109375" style="82" customWidth="1"/>
    <col min="4" max="16384" width="11.42578125" style="82"/>
  </cols>
  <sheetData>
    <row r="1" spans="1:3" s="78" customFormat="1" ht="18" customHeight="1" x14ac:dyDescent="0.25">
      <c r="A1" s="359" t="s">
        <v>602</v>
      </c>
      <c r="B1" s="360"/>
      <c r="C1" s="361"/>
    </row>
    <row r="2" spans="1:3" s="78" customFormat="1" ht="18" customHeight="1" x14ac:dyDescent="0.25">
      <c r="A2" s="362" t="s">
        <v>498</v>
      </c>
      <c r="B2" s="363"/>
      <c r="C2" s="364"/>
    </row>
    <row r="3" spans="1:3" s="78" customFormat="1" ht="18" customHeight="1" x14ac:dyDescent="0.25">
      <c r="A3" s="362" t="s">
        <v>604</v>
      </c>
      <c r="B3" s="363"/>
      <c r="C3" s="364"/>
    </row>
    <row r="4" spans="1:3" s="79" customFormat="1" x14ac:dyDescent="0.2">
      <c r="A4" s="365" t="s">
        <v>499</v>
      </c>
      <c r="B4" s="366"/>
      <c r="C4" s="367"/>
    </row>
    <row r="5" spans="1:3" x14ac:dyDescent="0.2">
      <c r="A5" s="80" t="s">
        <v>500</v>
      </c>
      <c r="B5" s="80"/>
      <c r="C5" s="279">
        <v>141304569.13</v>
      </c>
    </row>
    <row r="6" spans="1:3" x14ac:dyDescent="0.2">
      <c r="B6" s="83"/>
      <c r="C6" s="280"/>
    </row>
    <row r="7" spans="1:3" x14ac:dyDescent="0.2">
      <c r="A7" s="84" t="s">
        <v>501</v>
      </c>
      <c r="B7" s="84"/>
      <c r="C7" s="281">
        <f>SUM(C8:C13)</f>
        <v>0</v>
      </c>
    </row>
    <row r="8" spans="1:3" x14ac:dyDescent="0.2">
      <c r="A8" s="85" t="s">
        <v>502</v>
      </c>
      <c r="B8" s="86" t="s">
        <v>378</v>
      </c>
      <c r="C8" s="282">
        <v>0</v>
      </c>
    </row>
    <row r="9" spans="1:3" x14ac:dyDescent="0.2">
      <c r="A9" s="87" t="s">
        <v>503</v>
      </c>
      <c r="B9" s="88" t="s">
        <v>504</v>
      </c>
      <c r="C9" s="282">
        <v>0</v>
      </c>
    </row>
    <row r="10" spans="1:3" x14ac:dyDescent="0.2">
      <c r="A10" s="87" t="s">
        <v>505</v>
      </c>
      <c r="B10" s="88" t="s">
        <v>369</v>
      </c>
      <c r="C10" s="282">
        <v>0</v>
      </c>
    </row>
    <row r="11" spans="1:3" x14ac:dyDescent="0.2">
      <c r="A11" s="87" t="s">
        <v>506</v>
      </c>
      <c r="B11" s="88" t="s">
        <v>368</v>
      </c>
      <c r="C11" s="282">
        <v>0</v>
      </c>
    </row>
    <row r="12" spans="1:3" x14ac:dyDescent="0.2">
      <c r="A12" s="87" t="s">
        <v>507</v>
      </c>
      <c r="B12" s="88" t="s">
        <v>362</v>
      </c>
      <c r="C12" s="282">
        <v>0</v>
      </c>
    </row>
    <row r="13" spans="1:3" x14ac:dyDescent="0.2">
      <c r="A13" s="89" t="s">
        <v>508</v>
      </c>
      <c r="B13" s="90" t="s">
        <v>509</v>
      </c>
      <c r="C13" s="282">
        <v>0</v>
      </c>
    </row>
    <row r="14" spans="1:3" x14ac:dyDescent="0.2">
      <c r="B14" s="91"/>
      <c r="C14" s="283"/>
    </row>
    <row r="15" spans="1:3" x14ac:dyDescent="0.2">
      <c r="A15" s="84" t="s">
        <v>510</v>
      </c>
      <c r="B15" s="83"/>
      <c r="C15" s="281">
        <f>SUM(C16:C18)</f>
        <v>830743.13</v>
      </c>
    </row>
    <row r="16" spans="1:3" x14ac:dyDescent="0.2">
      <c r="A16" s="92">
        <v>3.1</v>
      </c>
      <c r="B16" s="88" t="s">
        <v>511</v>
      </c>
      <c r="C16" s="282">
        <v>0</v>
      </c>
    </row>
    <row r="17" spans="1:3" x14ac:dyDescent="0.2">
      <c r="A17" s="93">
        <v>3.2</v>
      </c>
      <c r="B17" s="88" t="s">
        <v>512</v>
      </c>
      <c r="C17" s="282">
        <v>0</v>
      </c>
    </row>
    <row r="18" spans="1:3" x14ac:dyDescent="0.2">
      <c r="A18" s="93">
        <v>3.3</v>
      </c>
      <c r="B18" s="90" t="s">
        <v>513</v>
      </c>
      <c r="C18" s="284">
        <v>830743.13</v>
      </c>
    </row>
    <row r="19" spans="1:3" x14ac:dyDescent="0.2">
      <c r="B19" s="94"/>
      <c r="C19" s="285"/>
    </row>
    <row r="20" spans="1:3" x14ac:dyDescent="0.2">
      <c r="A20" s="95" t="s">
        <v>514</v>
      </c>
      <c r="B20" s="95"/>
      <c r="C20" s="279">
        <f>C5+C7-C15</f>
        <v>140473826</v>
      </c>
    </row>
    <row r="21" spans="1:3" x14ac:dyDescent="0.2">
      <c r="C21" s="137"/>
    </row>
    <row r="22" spans="1:3" ht="22.5" customHeight="1" x14ac:dyDescent="0.2">
      <c r="A22" s="368" t="s">
        <v>239</v>
      </c>
      <c r="B22" s="368"/>
      <c r="C22" s="368"/>
    </row>
  </sheetData>
  <mergeCells count="5">
    <mergeCell ref="A1:C1"/>
    <mergeCell ref="A2:C2"/>
    <mergeCell ref="A3:C3"/>
    <mergeCell ref="A4:C4"/>
    <mergeCell ref="A22:C22"/>
  </mergeCells>
  <pageMargins left="0.70866141732283472" right="0.70866141732283472" top="0.74803149606299213" bottom="0.74803149606299213" header="0.31496062992125984" footer="0.31496062992125984"/>
  <pageSetup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zoomScaleNormal="100" zoomScaleSheetLayoutView="100" workbookViewId="0">
      <selection sqref="A1:C1"/>
    </sheetView>
  </sheetViews>
  <sheetFormatPr baseColWidth="10" defaultRowHeight="11.25" x14ac:dyDescent="0.2"/>
  <cols>
    <col min="1" max="1" width="3.7109375" style="82" customWidth="1"/>
    <col min="2" max="2" width="62.140625" style="82" customWidth="1"/>
    <col min="3" max="3" width="17.7109375" style="82" customWidth="1"/>
    <col min="4" max="4" width="15" style="82" customWidth="1"/>
    <col min="5" max="16384" width="11.42578125" style="82"/>
  </cols>
  <sheetData>
    <row r="1" spans="1:3" s="113" customFormat="1" ht="18.95" customHeight="1" x14ac:dyDescent="0.25">
      <c r="A1" s="369" t="s">
        <v>1515</v>
      </c>
      <c r="B1" s="370"/>
      <c r="C1" s="371"/>
    </row>
    <row r="2" spans="1:3" s="113" customFormat="1" ht="18.95" customHeight="1" x14ac:dyDescent="0.25">
      <c r="A2" s="372" t="s">
        <v>552</v>
      </c>
      <c r="B2" s="373"/>
      <c r="C2" s="374"/>
    </row>
    <row r="3" spans="1:3" s="113" customFormat="1" ht="18.95" customHeight="1" x14ac:dyDescent="0.25">
      <c r="A3" s="372" t="s">
        <v>1516</v>
      </c>
      <c r="B3" s="373"/>
      <c r="C3" s="374"/>
    </row>
    <row r="4" spans="1:3" x14ac:dyDescent="0.2">
      <c r="A4" s="365" t="s">
        <v>499</v>
      </c>
      <c r="B4" s="366"/>
      <c r="C4" s="367"/>
    </row>
    <row r="5" spans="1:3" x14ac:dyDescent="0.2">
      <c r="A5" s="112" t="s">
        <v>551</v>
      </c>
      <c r="B5" s="80"/>
      <c r="C5" s="288">
        <v>176014382.09</v>
      </c>
    </row>
    <row r="6" spans="1:3" x14ac:dyDescent="0.2">
      <c r="A6" s="99"/>
      <c r="B6" s="83"/>
      <c r="C6" s="280"/>
    </row>
    <row r="7" spans="1:3" x14ac:dyDescent="0.2">
      <c r="A7" s="84" t="s">
        <v>550</v>
      </c>
      <c r="B7" s="111"/>
      <c r="C7" s="281">
        <v>59883631.659999996</v>
      </c>
    </row>
    <row r="8" spans="1:3" x14ac:dyDescent="0.2">
      <c r="A8" s="110">
        <v>2.1</v>
      </c>
      <c r="B8" s="101" t="s">
        <v>347</v>
      </c>
      <c r="C8" s="289">
        <v>0</v>
      </c>
    </row>
    <row r="9" spans="1:3" x14ac:dyDescent="0.2">
      <c r="A9" s="110">
        <v>2.2000000000000002</v>
      </c>
      <c r="B9" s="101" t="s">
        <v>350</v>
      </c>
      <c r="C9" s="289">
        <v>0</v>
      </c>
    </row>
    <row r="10" spans="1:3" x14ac:dyDescent="0.2">
      <c r="A10" s="102">
        <v>2.2999999999999998</v>
      </c>
      <c r="B10" s="104" t="s">
        <v>165</v>
      </c>
      <c r="C10" s="289">
        <v>52230</v>
      </c>
    </row>
    <row r="11" spans="1:3" x14ac:dyDescent="0.2">
      <c r="A11" s="102">
        <v>2.4</v>
      </c>
      <c r="B11" s="104" t="s">
        <v>166</v>
      </c>
      <c r="C11" s="289">
        <v>401113</v>
      </c>
    </row>
    <row r="12" spans="1:3" x14ac:dyDescent="0.2">
      <c r="A12" s="102">
        <v>2.5</v>
      </c>
      <c r="B12" s="104" t="s">
        <v>167</v>
      </c>
      <c r="C12" s="289">
        <v>0</v>
      </c>
    </row>
    <row r="13" spans="1:3" x14ac:dyDescent="0.2">
      <c r="A13" s="102">
        <v>2.6</v>
      </c>
      <c r="B13" s="104" t="s">
        <v>168</v>
      </c>
      <c r="C13" s="289">
        <v>0</v>
      </c>
    </row>
    <row r="14" spans="1:3" x14ac:dyDescent="0.2">
      <c r="A14" s="102">
        <v>2.7</v>
      </c>
      <c r="B14" s="104" t="s">
        <v>169</v>
      </c>
      <c r="C14" s="289">
        <v>0</v>
      </c>
    </row>
    <row r="15" spans="1:3" x14ac:dyDescent="0.2">
      <c r="A15" s="102">
        <v>2.8</v>
      </c>
      <c r="B15" s="104" t="s">
        <v>170</v>
      </c>
      <c r="C15" s="289">
        <v>936027.59</v>
      </c>
    </row>
    <row r="16" spans="1:3" x14ac:dyDescent="0.2">
      <c r="A16" s="102">
        <v>2.9</v>
      </c>
      <c r="B16" s="104" t="s">
        <v>172</v>
      </c>
      <c r="C16" s="289">
        <v>0</v>
      </c>
    </row>
    <row r="17" spans="1:3" x14ac:dyDescent="0.2">
      <c r="A17" s="102" t="s">
        <v>549</v>
      </c>
      <c r="B17" s="104" t="s">
        <v>548</v>
      </c>
      <c r="C17" s="289">
        <v>55846389.600000001</v>
      </c>
    </row>
    <row r="18" spans="1:3" x14ac:dyDescent="0.2">
      <c r="A18" s="102" t="s">
        <v>547</v>
      </c>
      <c r="B18" s="104" t="s">
        <v>176</v>
      </c>
      <c r="C18" s="289">
        <v>0</v>
      </c>
    </row>
    <row r="19" spans="1:3" x14ac:dyDescent="0.2">
      <c r="A19" s="102" t="s">
        <v>546</v>
      </c>
      <c r="B19" s="104" t="s">
        <v>545</v>
      </c>
      <c r="C19" s="289">
        <v>0</v>
      </c>
    </row>
    <row r="20" spans="1:3" x14ac:dyDescent="0.2">
      <c r="A20" s="102" t="s">
        <v>544</v>
      </c>
      <c r="B20" s="104" t="s">
        <v>543</v>
      </c>
      <c r="C20" s="289">
        <v>2647871.4700000002</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0</v>
      </c>
    </row>
    <row r="29" spans="1:3" x14ac:dyDescent="0.2">
      <c r="A29" s="109"/>
      <c r="B29" s="108"/>
      <c r="C29" s="292"/>
    </row>
    <row r="30" spans="1:3" x14ac:dyDescent="0.2">
      <c r="A30" s="106" t="s">
        <v>526</v>
      </c>
      <c r="B30" s="105"/>
      <c r="C30" s="293">
        <v>14339865.799999999</v>
      </c>
    </row>
    <row r="31" spans="1:3" x14ac:dyDescent="0.2">
      <c r="A31" s="102" t="s">
        <v>525</v>
      </c>
      <c r="B31" s="104" t="s">
        <v>272</v>
      </c>
      <c r="C31" s="289">
        <v>13564964.77</v>
      </c>
    </row>
    <row r="32" spans="1:3" x14ac:dyDescent="0.2">
      <c r="A32" s="102" t="s">
        <v>524</v>
      </c>
      <c r="B32" s="104" t="s">
        <v>263</v>
      </c>
      <c r="C32" s="289">
        <v>0</v>
      </c>
    </row>
    <row r="33" spans="1:3" x14ac:dyDescent="0.2">
      <c r="A33" s="102" t="s">
        <v>523</v>
      </c>
      <c r="B33" s="104" t="s">
        <v>260</v>
      </c>
      <c r="C33" s="289">
        <v>0</v>
      </c>
    </row>
    <row r="34" spans="1:3" x14ac:dyDescent="0.2">
      <c r="A34" s="102" t="s">
        <v>522</v>
      </c>
      <c r="B34" s="104" t="s">
        <v>521</v>
      </c>
      <c r="C34" s="289">
        <v>0</v>
      </c>
    </row>
    <row r="35" spans="1:3" x14ac:dyDescent="0.2">
      <c r="A35" s="102" t="s">
        <v>520</v>
      </c>
      <c r="B35" s="104" t="s">
        <v>519</v>
      </c>
      <c r="C35" s="289">
        <v>0</v>
      </c>
    </row>
    <row r="36" spans="1:3" x14ac:dyDescent="0.2">
      <c r="A36" s="102" t="s">
        <v>518</v>
      </c>
      <c r="B36" s="104" t="s">
        <v>252</v>
      </c>
      <c r="C36" s="289">
        <v>0</v>
      </c>
    </row>
    <row r="37" spans="1:3" x14ac:dyDescent="0.2">
      <c r="A37" s="102" t="s">
        <v>517</v>
      </c>
      <c r="B37" s="101" t="s">
        <v>516</v>
      </c>
      <c r="C37" s="294">
        <v>774901.03</v>
      </c>
    </row>
    <row r="38" spans="1:3" x14ac:dyDescent="0.2">
      <c r="A38" s="99"/>
      <c r="B38" s="98"/>
      <c r="C38" s="295"/>
    </row>
    <row r="39" spans="1:3" x14ac:dyDescent="0.2">
      <c r="A39" s="96" t="s">
        <v>515</v>
      </c>
      <c r="B39" s="80"/>
      <c r="C39" s="279">
        <v>130470616.23</v>
      </c>
    </row>
    <row r="40" spans="1:3" ht="15" customHeight="1" x14ac:dyDescent="0.2">
      <c r="A40" s="375" t="s">
        <v>239</v>
      </c>
      <c r="B40" s="375"/>
      <c r="C40" s="375"/>
    </row>
    <row r="41" spans="1:3" x14ac:dyDescent="0.2">
      <c r="A41" s="368"/>
      <c r="B41" s="368"/>
      <c r="C41" s="368"/>
    </row>
    <row r="44" spans="1:3" x14ac:dyDescent="0.2">
      <c r="C44" s="314"/>
    </row>
  </sheetData>
  <mergeCells count="5">
    <mergeCell ref="A1:C1"/>
    <mergeCell ref="A2:C2"/>
    <mergeCell ref="A3:C3"/>
    <mergeCell ref="A4:C4"/>
    <mergeCell ref="A40:C41"/>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zoomScaleSheetLayoutView="90" workbookViewId="0">
      <selection activeCell="C5" sqref="C5"/>
    </sheetView>
  </sheetViews>
  <sheetFormatPr baseColWidth="10" defaultColWidth="9.140625" defaultRowHeight="11.25" x14ac:dyDescent="0.2"/>
  <cols>
    <col min="1" max="1" width="12.7109375" style="60" customWidth="1"/>
    <col min="2" max="2" width="39.7109375" style="60" customWidth="1"/>
    <col min="3" max="6" width="15.7109375" style="60" customWidth="1"/>
    <col min="7" max="7" width="17.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1515</v>
      </c>
      <c r="B1" s="377"/>
      <c r="C1" s="377"/>
      <c r="D1" s="377"/>
      <c r="E1" s="377"/>
      <c r="F1" s="377"/>
      <c r="G1" s="58" t="s">
        <v>97</v>
      </c>
      <c r="H1" s="37">
        <v>2021</v>
      </c>
    </row>
    <row r="2" spans="1:10" ht="18.95" customHeight="1" x14ac:dyDescent="0.2">
      <c r="A2" s="358" t="s">
        <v>601</v>
      </c>
      <c r="B2" s="377"/>
      <c r="C2" s="377"/>
      <c r="D2" s="377"/>
      <c r="E2" s="377"/>
      <c r="F2" s="377"/>
      <c r="G2" s="58" t="s">
        <v>99</v>
      </c>
      <c r="H2" s="37" t="s">
        <v>603</v>
      </c>
    </row>
    <row r="3" spans="1:10" ht="18.95" customHeight="1" x14ac:dyDescent="0.2">
      <c r="A3" s="358" t="s">
        <v>1516</v>
      </c>
      <c r="B3" s="377"/>
      <c r="C3" s="377"/>
      <c r="D3" s="377"/>
      <c r="E3" s="377"/>
      <c r="F3" s="377"/>
      <c r="G3" s="58" t="s">
        <v>100</v>
      </c>
      <c r="H3" s="37">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row>
    <row r="9" spans="1:10" x14ac:dyDescent="0.2">
      <c r="A9" s="60">
        <v>7110</v>
      </c>
      <c r="B9" s="60" t="s">
        <v>591</v>
      </c>
      <c r="C9" s="234">
        <v>0</v>
      </c>
      <c r="D9" s="234">
        <v>0</v>
      </c>
      <c r="E9" s="234">
        <v>0</v>
      </c>
      <c r="F9" s="234">
        <v>0</v>
      </c>
    </row>
    <row r="10" spans="1:10" x14ac:dyDescent="0.2">
      <c r="A10" s="60">
        <v>7120</v>
      </c>
      <c r="B10" s="60" t="s">
        <v>590</v>
      </c>
      <c r="C10" s="234">
        <v>0</v>
      </c>
      <c r="D10" s="234">
        <v>0</v>
      </c>
      <c r="E10" s="234">
        <v>0</v>
      </c>
      <c r="F10" s="234">
        <v>0</v>
      </c>
    </row>
    <row r="11" spans="1:10" x14ac:dyDescent="0.2">
      <c r="A11" s="60">
        <v>7130</v>
      </c>
      <c r="B11" s="60" t="s">
        <v>589</v>
      </c>
      <c r="C11" s="234">
        <v>0</v>
      </c>
      <c r="D11" s="234">
        <v>0</v>
      </c>
      <c r="E11" s="234">
        <v>0</v>
      </c>
      <c r="F11" s="234">
        <v>0</v>
      </c>
    </row>
    <row r="12" spans="1:10" x14ac:dyDescent="0.2">
      <c r="A12" s="60">
        <v>7140</v>
      </c>
      <c r="B12" s="60" t="s">
        <v>588</v>
      </c>
      <c r="C12" s="234">
        <v>0</v>
      </c>
      <c r="D12" s="234">
        <v>0</v>
      </c>
      <c r="E12" s="234">
        <v>0</v>
      </c>
      <c r="F12" s="234">
        <v>0</v>
      </c>
    </row>
    <row r="13" spans="1:10" x14ac:dyDescent="0.2">
      <c r="A13" s="60">
        <v>7150</v>
      </c>
      <c r="B13" s="60" t="s">
        <v>587</v>
      </c>
      <c r="C13" s="234">
        <v>0</v>
      </c>
      <c r="D13" s="234">
        <v>0</v>
      </c>
      <c r="E13" s="234">
        <v>0</v>
      </c>
      <c r="F13" s="234">
        <v>0</v>
      </c>
    </row>
    <row r="14" spans="1:10" x14ac:dyDescent="0.2">
      <c r="A14" s="60">
        <v>7160</v>
      </c>
      <c r="B14" s="60" t="s">
        <v>586</v>
      </c>
      <c r="C14" s="234">
        <v>0</v>
      </c>
      <c r="D14" s="234">
        <v>0</v>
      </c>
      <c r="E14" s="234">
        <v>0</v>
      </c>
      <c r="F14" s="234">
        <v>0</v>
      </c>
    </row>
    <row r="15" spans="1:10" x14ac:dyDescent="0.2">
      <c r="A15" s="60">
        <v>7210</v>
      </c>
      <c r="B15" s="60" t="s">
        <v>585</v>
      </c>
      <c r="C15" s="234">
        <v>0</v>
      </c>
      <c r="D15" s="234">
        <v>0</v>
      </c>
      <c r="E15" s="234">
        <v>0</v>
      </c>
      <c r="F15" s="234">
        <v>0</v>
      </c>
    </row>
    <row r="16" spans="1:10" x14ac:dyDescent="0.2">
      <c r="A16" s="60">
        <v>7220</v>
      </c>
      <c r="B16" s="60" t="s">
        <v>584</v>
      </c>
      <c r="C16" s="234">
        <v>0</v>
      </c>
      <c r="D16" s="234">
        <v>0</v>
      </c>
      <c r="E16" s="234">
        <v>0</v>
      </c>
      <c r="F16" s="234">
        <v>0</v>
      </c>
    </row>
    <row r="17" spans="1:6" x14ac:dyDescent="0.2">
      <c r="A17" s="60">
        <v>7230</v>
      </c>
      <c r="B17" s="60" t="s">
        <v>583</v>
      </c>
      <c r="C17" s="234">
        <v>0</v>
      </c>
      <c r="D17" s="234">
        <v>0</v>
      </c>
      <c r="E17" s="234">
        <v>0</v>
      </c>
      <c r="F17" s="234">
        <v>0</v>
      </c>
    </row>
    <row r="18" spans="1:6" x14ac:dyDescent="0.2">
      <c r="A18" s="60">
        <v>7240</v>
      </c>
      <c r="B18" s="60" t="s">
        <v>582</v>
      </c>
      <c r="C18" s="234">
        <v>0</v>
      </c>
      <c r="D18" s="234">
        <v>0</v>
      </c>
      <c r="E18" s="234">
        <v>0</v>
      </c>
      <c r="F18" s="234">
        <v>0</v>
      </c>
    </row>
    <row r="19" spans="1:6" x14ac:dyDescent="0.2">
      <c r="A19" s="60">
        <v>7250</v>
      </c>
      <c r="B19" s="60" t="s">
        <v>581</v>
      </c>
      <c r="C19" s="234">
        <v>0</v>
      </c>
      <c r="D19" s="234">
        <v>0</v>
      </c>
      <c r="E19" s="234">
        <v>0</v>
      </c>
      <c r="F19" s="234">
        <v>0</v>
      </c>
    </row>
    <row r="20" spans="1:6" x14ac:dyDescent="0.2">
      <c r="A20" s="60">
        <v>7260</v>
      </c>
      <c r="B20" s="60" t="s">
        <v>580</v>
      </c>
      <c r="C20" s="234">
        <v>0</v>
      </c>
      <c r="D20" s="234">
        <v>0</v>
      </c>
      <c r="E20" s="234">
        <v>0</v>
      </c>
      <c r="F20" s="234">
        <v>0</v>
      </c>
    </row>
    <row r="21" spans="1:6" x14ac:dyDescent="0.2">
      <c r="A21" s="60">
        <v>7310</v>
      </c>
      <c r="B21" s="60" t="s">
        <v>579</v>
      </c>
      <c r="C21" s="234">
        <v>0</v>
      </c>
      <c r="D21" s="234">
        <v>0</v>
      </c>
      <c r="E21" s="234">
        <v>0</v>
      </c>
      <c r="F21" s="234">
        <v>0</v>
      </c>
    </row>
    <row r="22" spans="1:6" x14ac:dyDescent="0.2">
      <c r="A22" s="60">
        <v>7320</v>
      </c>
      <c r="B22" s="60" t="s">
        <v>578</v>
      </c>
      <c r="C22" s="234">
        <v>0</v>
      </c>
      <c r="D22" s="234">
        <v>0</v>
      </c>
      <c r="E22" s="234">
        <v>0</v>
      </c>
      <c r="F22" s="234">
        <v>0</v>
      </c>
    </row>
    <row r="23" spans="1:6" x14ac:dyDescent="0.2">
      <c r="A23" s="60">
        <v>7330</v>
      </c>
      <c r="B23" s="60" t="s">
        <v>577</v>
      </c>
      <c r="C23" s="234">
        <v>0</v>
      </c>
      <c r="D23" s="234">
        <v>0</v>
      </c>
      <c r="E23" s="234">
        <v>0</v>
      </c>
      <c r="F23" s="234">
        <v>0</v>
      </c>
    </row>
    <row r="24" spans="1:6" x14ac:dyDescent="0.2">
      <c r="A24" s="60">
        <v>7340</v>
      </c>
      <c r="B24" s="60" t="s">
        <v>576</v>
      </c>
      <c r="C24" s="234">
        <v>0</v>
      </c>
      <c r="D24" s="234">
        <v>0</v>
      </c>
      <c r="E24" s="234">
        <v>0</v>
      </c>
      <c r="F24" s="234">
        <v>0</v>
      </c>
    </row>
    <row r="25" spans="1:6" x14ac:dyDescent="0.2">
      <c r="A25" s="60">
        <v>7350</v>
      </c>
      <c r="B25" s="60" t="s">
        <v>575</v>
      </c>
      <c r="C25" s="234">
        <v>0</v>
      </c>
      <c r="D25" s="234">
        <v>0</v>
      </c>
      <c r="E25" s="234">
        <v>0</v>
      </c>
      <c r="F25" s="234">
        <v>0</v>
      </c>
    </row>
    <row r="26" spans="1:6" x14ac:dyDescent="0.2">
      <c r="A26" s="60">
        <v>7360</v>
      </c>
      <c r="B26" s="60" t="s">
        <v>574</v>
      </c>
      <c r="C26" s="234">
        <v>0</v>
      </c>
      <c r="D26" s="234">
        <v>0</v>
      </c>
      <c r="E26" s="234">
        <v>0</v>
      </c>
      <c r="F26" s="234">
        <v>0</v>
      </c>
    </row>
    <row r="27" spans="1:6" x14ac:dyDescent="0.2">
      <c r="A27" s="60">
        <v>7410</v>
      </c>
      <c r="B27" s="60" t="s">
        <v>573</v>
      </c>
      <c r="C27" s="234">
        <v>0</v>
      </c>
      <c r="D27" s="234">
        <v>0</v>
      </c>
      <c r="E27" s="234">
        <v>0</v>
      </c>
      <c r="F27" s="234">
        <v>0</v>
      </c>
    </row>
    <row r="28" spans="1:6" x14ac:dyDescent="0.2">
      <c r="A28" s="60">
        <v>7420</v>
      </c>
      <c r="B28" s="60" t="s">
        <v>572</v>
      </c>
      <c r="C28" s="234">
        <v>0</v>
      </c>
      <c r="D28" s="234">
        <v>0</v>
      </c>
      <c r="E28" s="234">
        <v>0</v>
      </c>
      <c r="F28" s="234">
        <v>0</v>
      </c>
    </row>
    <row r="29" spans="1:6" x14ac:dyDescent="0.2">
      <c r="A29" s="60">
        <v>7510</v>
      </c>
      <c r="B29" s="60" t="s">
        <v>571</v>
      </c>
      <c r="C29" s="234">
        <v>0</v>
      </c>
      <c r="D29" s="234">
        <v>0</v>
      </c>
      <c r="E29" s="234">
        <v>0</v>
      </c>
      <c r="F29" s="234">
        <v>0</v>
      </c>
    </row>
    <row r="30" spans="1:6" x14ac:dyDescent="0.2">
      <c r="A30" s="60">
        <v>7520</v>
      </c>
      <c r="B30" s="60" t="s">
        <v>570</v>
      </c>
      <c r="C30" s="234">
        <v>0</v>
      </c>
      <c r="D30" s="234">
        <v>0</v>
      </c>
      <c r="E30" s="234">
        <v>0</v>
      </c>
      <c r="F30" s="234">
        <v>0</v>
      </c>
    </row>
    <row r="31" spans="1:6" x14ac:dyDescent="0.2">
      <c r="A31" s="60">
        <v>7610</v>
      </c>
      <c r="B31" s="60" t="s">
        <v>569</v>
      </c>
      <c r="C31" s="234">
        <v>0</v>
      </c>
      <c r="D31" s="234">
        <v>0</v>
      </c>
      <c r="E31" s="234">
        <v>0</v>
      </c>
      <c r="F31" s="234">
        <v>0</v>
      </c>
    </row>
    <row r="32" spans="1:6" x14ac:dyDescent="0.2">
      <c r="A32" s="60">
        <v>7620</v>
      </c>
      <c r="B32" s="60" t="s">
        <v>568</v>
      </c>
      <c r="C32" s="234">
        <v>0</v>
      </c>
      <c r="D32" s="234">
        <v>0</v>
      </c>
      <c r="E32" s="234">
        <v>0</v>
      </c>
      <c r="F32" s="234">
        <v>0</v>
      </c>
    </row>
    <row r="33" spans="1:8" x14ac:dyDescent="0.2">
      <c r="A33" s="60">
        <v>7630</v>
      </c>
      <c r="B33" s="60" t="s">
        <v>567</v>
      </c>
      <c r="C33" s="234">
        <v>0</v>
      </c>
      <c r="D33" s="234">
        <v>0</v>
      </c>
      <c r="E33" s="234">
        <v>0</v>
      </c>
      <c r="F33" s="234">
        <v>0</v>
      </c>
    </row>
    <row r="34" spans="1:8" x14ac:dyDescent="0.2">
      <c r="A34" s="60">
        <v>7640</v>
      </c>
      <c r="B34" s="60" t="s">
        <v>566</v>
      </c>
      <c r="C34" s="234">
        <v>0</v>
      </c>
      <c r="D34" s="234">
        <v>0</v>
      </c>
      <c r="E34" s="234">
        <v>0</v>
      </c>
      <c r="F34" s="234">
        <v>0</v>
      </c>
    </row>
    <row r="35" spans="1:8" x14ac:dyDescent="0.2">
      <c r="A35" s="60">
        <v>77001</v>
      </c>
      <c r="B35" s="60" t="s">
        <v>1533</v>
      </c>
      <c r="C35" s="234">
        <v>13512702.369999999</v>
      </c>
      <c r="D35" s="234">
        <v>94019990.819999993</v>
      </c>
      <c r="E35" s="234">
        <v>48596792.759999998</v>
      </c>
      <c r="F35" s="234">
        <v>58935900.43</v>
      </c>
    </row>
    <row r="36" spans="1:8" x14ac:dyDescent="0.2">
      <c r="A36" s="60">
        <v>77002</v>
      </c>
      <c r="B36" s="60" t="s">
        <v>1534</v>
      </c>
      <c r="C36" s="234">
        <v>13512702.369999999</v>
      </c>
      <c r="D36" s="234">
        <v>48596792.759999998</v>
      </c>
      <c r="E36" s="234">
        <v>94019990.819999993</v>
      </c>
      <c r="F36" s="234">
        <v>58935900.43</v>
      </c>
    </row>
    <row r="37" spans="1:8" x14ac:dyDescent="0.2">
      <c r="A37" s="60">
        <v>78001</v>
      </c>
      <c r="B37" s="60" t="s">
        <v>1535</v>
      </c>
      <c r="C37" s="234">
        <v>5800000</v>
      </c>
      <c r="D37" s="234">
        <v>0</v>
      </c>
      <c r="E37" s="234">
        <v>5800000</v>
      </c>
      <c r="F37" s="234">
        <v>0</v>
      </c>
    </row>
    <row r="38" spans="1:8" x14ac:dyDescent="0.2">
      <c r="A38" s="60">
        <v>78002</v>
      </c>
      <c r="B38" s="60" t="s">
        <v>1536</v>
      </c>
      <c r="C38" s="234">
        <v>5800000</v>
      </c>
      <c r="D38" s="234">
        <v>5800000</v>
      </c>
      <c r="E38" s="234">
        <v>0</v>
      </c>
      <c r="F38" s="234">
        <v>0</v>
      </c>
    </row>
    <row r="39" spans="1:8" x14ac:dyDescent="0.2">
      <c r="A39" s="60">
        <v>79100</v>
      </c>
      <c r="B39" s="60" t="s">
        <v>1537</v>
      </c>
      <c r="C39" s="234">
        <v>160000</v>
      </c>
      <c r="D39" s="234">
        <v>95000</v>
      </c>
      <c r="E39" s="234">
        <v>160000</v>
      </c>
      <c r="F39" s="234">
        <v>95000</v>
      </c>
    </row>
    <row r="40" spans="1:8" x14ac:dyDescent="0.2">
      <c r="A40" s="60">
        <v>79200</v>
      </c>
      <c r="B40" s="60" t="s">
        <v>1538</v>
      </c>
      <c r="C40" s="234">
        <v>160000</v>
      </c>
      <c r="D40" s="234">
        <v>160000</v>
      </c>
      <c r="E40" s="234">
        <v>95000</v>
      </c>
      <c r="F40" s="234">
        <v>95000</v>
      </c>
    </row>
    <row r="41" spans="1:8" x14ac:dyDescent="0.2">
      <c r="A41" s="60">
        <v>70101</v>
      </c>
      <c r="B41" s="60" t="s">
        <v>1539</v>
      </c>
      <c r="C41" s="234">
        <v>0</v>
      </c>
      <c r="D41" s="234">
        <v>5999077.6500000004</v>
      </c>
      <c r="E41" s="234">
        <v>0</v>
      </c>
      <c r="F41" s="234">
        <v>5999077.6500000004</v>
      </c>
    </row>
    <row r="42" spans="1:8" x14ac:dyDescent="0.2">
      <c r="A42" s="60">
        <v>70102</v>
      </c>
      <c r="B42" s="60" t="s">
        <v>1540</v>
      </c>
      <c r="C42" s="234">
        <v>0</v>
      </c>
      <c r="D42" s="234">
        <v>0</v>
      </c>
      <c r="E42" s="234">
        <v>5999077.6500000004</v>
      </c>
      <c r="F42" s="234">
        <v>5999077.6500000004</v>
      </c>
    </row>
    <row r="43" spans="1:8" s="70" customFormat="1" x14ac:dyDescent="0.2">
      <c r="A43" s="68"/>
      <c r="C43" s="233">
        <v>0</v>
      </c>
      <c r="D43" s="234">
        <v>0</v>
      </c>
      <c r="E43" s="234">
        <v>0</v>
      </c>
      <c r="F43" s="234">
        <v>0</v>
      </c>
    </row>
    <row r="44" spans="1:8" x14ac:dyDescent="0.2">
      <c r="C44" s="234">
        <v>0</v>
      </c>
      <c r="D44" s="234">
        <v>0</v>
      </c>
      <c r="E44" s="234">
        <v>0</v>
      </c>
      <c r="F44" s="234">
        <v>0</v>
      </c>
    </row>
    <row r="45" spans="1:8" x14ac:dyDescent="0.2">
      <c r="A45" s="70">
        <v>8000</v>
      </c>
      <c r="B45" s="70" t="s">
        <v>565</v>
      </c>
      <c r="C45" s="234"/>
      <c r="D45" s="234"/>
      <c r="E45" s="234"/>
      <c r="F45" s="234"/>
    </row>
    <row r="46" spans="1:8" x14ac:dyDescent="0.2">
      <c r="A46" s="60">
        <v>8110</v>
      </c>
      <c r="B46" s="60" t="s">
        <v>564</v>
      </c>
      <c r="C46" s="234">
        <v>0</v>
      </c>
      <c r="D46" s="287">
        <v>185734982</v>
      </c>
      <c r="E46" s="287">
        <v>0</v>
      </c>
      <c r="F46" s="287">
        <v>185734982</v>
      </c>
      <c r="H46" s="209"/>
    </row>
    <row r="47" spans="1:8" x14ac:dyDescent="0.2">
      <c r="A47" s="60">
        <v>8120</v>
      </c>
      <c r="B47" s="60" t="s">
        <v>563</v>
      </c>
      <c r="C47" s="234">
        <v>0</v>
      </c>
      <c r="D47" s="287">
        <v>283489560.81999999</v>
      </c>
      <c r="E47" s="287">
        <v>362638781.80000001</v>
      </c>
      <c r="F47" s="287">
        <v>79149220.980000004</v>
      </c>
      <c r="H47" s="209"/>
    </row>
    <row r="48" spans="1:8" x14ac:dyDescent="0.2">
      <c r="A48" s="60">
        <v>8130</v>
      </c>
      <c r="B48" s="60" t="s">
        <v>562</v>
      </c>
      <c r="C48" s="234">
        <v>0</v>
      </c>
      <c r="D48" s="287">
        <v>176903799.80000001</v>
      </c>
      <c r="E48" s="287">
        <v>113656105.01000001</v>
      </c>
      <c r="F48" s="287">
        <v>63247694.789999999</v>
      </c>
      <c r="H48" s="209"/>
    </row>
    <row r="49" spans="1:8" x14ac:dyDescent="0.2">
      <c r="A49" s="60">
        <v>8140</v>
      </c>
      <c r="B49" s="60" t="s">
        <v>561</v>
      </c>
      <c r="C49" s="234">
        <v>0</v>
      </c>
      <c r="D49" s="287">
        <v>169458079.87</v>
      </c>
      <c r="E49" s="287">
        <v>169833455.81</v>
      </c>
      <c r="F49" s="287">
        <v>375375.94</v>
      </c>
      <c r="H49" s="209"/>
    </row>
    <row r="50" spans="1:8" x14ac:dyDescent="0.2">
      <c r="A50" s="60">
        <v>8150</v>
      </c>
      <c r="B50" s="60" t="s">
        <v>560</v>
      </c>
      <c r="C50" s="234">
        <v>0</v>
      </c>
      <c r="D50" s="287">
        <v>0</v>
      </c>
      <c r="E50" s="287">
        <v>169458079.87</v>
      </c>
      <c r="F50" s="287">
        <v>169458079.87</v>
      </c>
      <c r="H50" s="209"/>
    </row>
    <row r="51" spans="1:8" x14ac:dyDescent="0.2">
      <c r="A51" s="60">
        <v>8210</v>
      </c>
      <c r="B51" s="60" t="s">
        <v>559</v>
      </c>
      <c r="C51" s="234">
        <v>0</v>
      </c>
      <c r="D51" s="287">
        <v>0</v>
      </c>
      <c r="E51" s="287">
        <v>185734982</v>
      </c>
      <c r="F51" s="287">
        <v>185734982</v>
      </c>
      <c r="H51" s="209"/>
    </row>
    <row r="52" spans="1:8" x14ac:dyDescent="0.2">
      <c r="A52" s="60">
        <v>8220</v>
      </c>
      <c r="B52" s="60" t="s">
        <v>558</v>
      </c>
      <c r="C52" s="234">
        <v>0</v>
      </c>
      <c r="D52" s="287">
        <v>379647847.79000002</v>
      </c>
      <c r="E52" s="287">
        <v>306679553.08999997</v>
      </c>
      <c r="F52" s="287">
        <v>72968294.700000048</v>
      </c>
      <c r="G52" s="165"/>
      <c r="H52" s="209"/>
    </row>
    <row r="53" spans="1:8" x14ac:dyDescent="0.2">
      <c r="A53" s="60">
        <v>8230</v>
      </c>
      <c r="B53" s="60" t="s">
        <v>557</v>
      </c>
      <c r="C53" s="234">
        <v>0</v>
      </c>
      <c r="D53" s="287">
        <v>130665171</v>
      </c>
      <c r="E53" s="287">
        <v>193912865.78999999</v>
      </c>
      <c r="F53" s="287">
        <v>63247694.789999999</v>
      </c>
      <c r="G53" s="65"/>
      <c r="H53" s="209"/>
    </row>
    <row r="54" spans="1:8" x14ac:dyDescent="0.2">
      <c r="A54" s="60">
        <v>8240</v>
      </c>
      <c r="B54" s="60" t="s">
        <v>556</v>
      </c>
      <c r="C54" s="234">
        <v>0</v>
      </c>
      <c r="D54" s="287">
        <v>176014382.09</v>
      </c>
      <c r="E54" s="287">
        <v>176014382.09</v>
      </c>
      <c r="F54" s="287">
        <v>0</v>
      </c>
      <c r="G54" s="65"/>
      <c r="H54" s="209"/>
    </row>
    <row r="55" spans="1:8" x14ac:dyDescent="0.2">
      <c r="A55" s="60">
        <v>8250</v>
      </c>
      <c r="B55" s="60" t="s">
        <v>555</v>
      </c>
      <c r="C55" s="234">
        <v>0</v>
      </c>
      <c r="D55" s="287">
        <v>176014382.09</v>
      </c>
      <c r="E55" s="287">
        <v>166316818.59</v>
      </c>
      <c r="F55" s="287">
        <v>9697563.5</v>
      </c>
      <c r="H55" s="209"/>
    </row>
    <row r="56" spans="1:8" x14ac:dyDescent="0.2">
      <c r="A56" s="211">
        <v>8260</v>
      </c>
      <c r="B56" s="60" t="s">
        <v>554</v>
      </c>
      <c r="C56" s="234">
        <v>0</v>
      </c>
      <c r="D56" s="287">
        <v>166316818.59</v>
      </c>
      <c r="E56" s="287">
        <v>166316818.59</v>
      </c>
      <c r="F56" s="287">
        <v>0</v>
      </c>
      <c r="H56" s="209"/>
    </row>
    <row r="57" spans="1:8" x14ac:dyDescent="0.2">
      <c r="A57" s="211">
        <v>8270</v>
      </c>
      <c r="B57" s="41" t="s">
        <v>553</v>
      </c>
      <c r="C57" s="234">
        <v>0</v>
      </c>
      <c r="D57" s="287">
        <v>166316818.59</v>
      </c>
      <c r="E57" s="287">
        <v>0</v>
      </c>
      <c r="F57" s="287">
        <v>166316818.59</v>
      </c>
      <c r="H57" s="209"/>
    </row>
    <row r="58" spans="1:8" x14ac:dyDescent="0.2">
      <c r="C58" s="234"/>
      <c r="D58" s="234"/>
      <c r="E58" s="234"/>
      <c r="F58" s="234"/>
    </row>
    <row r="59" spans="1:8" x14ac:dyDescent="0.2">
      <c r="B59" s="60" t="s">
        <v>239</v>
      </c>
      <c r="C59" s="234"/>
      <c r="D59" s="234"/>
      <c r="E59" s="234"/>
      <c r="F59" s="234"/>
    </row>
    <row r="60" spans="1:8" x14ac:dyDescent="0.2">
      <c r="C60" s="234"/>
      <c r="D60" s="234"/>
      <c r="E60" s="234"/>
      <c r="F60" s="234"/>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paperSize="9" scale="76"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4"/>
  <sheetViews>
    <sheetView showGridLines="0" topLeftCell="A43" zoomScaleNormal="100" zoomScaleSheetLayoutView="100" workbookViewId="0">
      <selection sqref="A1:F1"/>
    </sheetView>
  </sheetViews>
  <sheetFormatPr baseColWidth="10" defaultColWidth="9.140625" defaultRowHeight="11.25" x14ac:dyDescent="0.2"/>
  <cols>
    <col min="1" max="1" width="10"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8" width="16.7109375" style="41" customWidth="1"/>
    <col min="9" max="16384" width="9.140625" style="41"/>
  </cols>
  <sheetData>
    <row r="1" spans="1:8" s="38" customFormat="1" ht="18.95" customHeight="1" x14ac:dyDescent="0.25">
      <c r="A1" s="356" t="s">
        <v>1552</v>
      </c>
      <c r="B1" s="357"/>
      <c r="C1" s="357"/>
      <c r="D1" s="357"/>
      <c r="E1" s="357"/>
      <c r="F1" s="357"/>
      <c r="G1" s="36" t="s">
        <v>97</v>
      </c>
      <c r="H1" s="37">
        <v>2021</v>
      </c>
    </row>
    <row r="2" spans="1:8" s="38" customFormat="1" ht="18.95" customHeight="1" x14ac:dyDescent="0.25">
      <c r="A2" s="356" t="s">
        <v>98</v>
      </c>
      <c r="B2" s="357"/>
      <c r="C2" s="357"/>
      <c r="D2" s="357"/>
      <c r="E2" s="357"/>
      <c r="F2" s="357"/>
      <c r="G2" s="36" t="s">
        <v>99</v>
      </c>
      <c r="H2" s="37" t="s">
        <v>603</v>
      </c>
    </row>
    <row r="3" spans="1:8" s="38" customFormat="1" ht="18.95" customHeight="1" x14ac:dyDescent="0.25">
      <c r="A3" s="356" t="s">
        <v>606</v>
      </c>
      <c r="B3" s="357"/>
      <c r="C3" s="357"/>
      <c r="D3" s="357"/>
      <c r="E3" s="357"/>
      <c r="F3" s="357"/>
      <c r="G3" s="36" t="s">
        <v>100</v>
      </c>
      <c r="H3" s="37">
        <v>4</v>
      </c>
    </row>
    <row r="4" spans="1:8" x14ac:dyDescent="0.2">
      <c r="A4" s="39" t="s">
        <v>101</v>
      </c>
      <c r="B4" s="40"/>
      <c r="C4" s="40"/>
      <c r="D4" s="40"/>
      <c r="E4" s="40"/>
      <c r="F4" s="40"/>
      <c r="G4" s="40"/>
      <c r="H4" s="40"/>
    </row>
    <row r="6" spans="1:8" x14ac:dyDescent="0.2">
      <c r="A6" s="40" t="s">
        <v>102</v>
      </c>
      <c r="B6" s="40"/>
      <c r="C6" s="40"/>
      <c r="D6" s="40"/>
      <c r="E6" s="40"/>
      <c r="F6" s="40"/>
      <c r="G6" s="40"/>
      <c r="H6" s="40"/>
    </row>
    <row r="7" spans="1:8" x14ac:dyDescent="0.2">
      <c r="A7" s="42" t="s">
        <v>103</v>
      </c>
      <c r="B7" s="42" t="s">
        <v>104</v>
      </c>
      <c r="C7" s="42" t="s">
        <v>105</v>
      </c>
      <c r="D7" s="42" t="s">
        <v>106</v>
      </c>
      <c r="E7" s="42"/>
      <c r="F7" s="42"/>
      <c r="G7" s="42"/>
      <c r="H7" s="42"/>
    </row>
    <row r="8" spans="1:8" x14ac:dyDescent="0.2">
      <c r="A8" s="43">
        <v>1114</v>
      </c>
      <c r="B8" s="41" t="s">
        <v>107</v>
      </c>
      <c r="C8" s="234">
        <v>21532486.98</v>
      </c>
      <c r="D8" s="41" t="s">
        <v>1541</v>
      </c>
    </row>
    <row r="9" spans="1:8" x14ac:dyDescent="0.2">
      <c r="A9" s="43">
        <v>1115</v>
      </c>
      <c r="B9" s="41" t="s">
        <v>108</v>
      </c>
      <c r="C9" s="165">
        <v>0</v>
      </c>
    </row>
    <row r="10" spans="1:8" x14ac:dyDescent="0.2">
      <c r="A10" s="43">
        <v>1121</v>
      </c>
      <c r="B10" s="41" t="s">
        <v>109</v>
      </c>
      <c r="C10" s="165">
        <v>0</v>
      </c>
    </row>
    <row r="11" spans="1:8" x14ac:dyDescent="0.2">
      <c r="A11" s="43">
        <v>1211</v>
      </c>
      <c r="B11" s="41" t="s">
        <v>110</v>
      </c>
      <c r="C11" s="165">
        <v>0</v>
      </c>
    </row>
    <row r="13" spans="1:8" x14ac:dyDescent="0.2">
      <c r="A13" s="40" t="s">
        <v>111</v>
      </c>
      <c r="B13" s="40"/>
      <c r="C13" s="40"/>
      <c r="D13" s="40"/>
      <c r="E13" s="40"/>
      <c r="F13" s="40"/>
      <c r="G13" s="40"/>
      <c r="H13" s="40"/>
    </row>
    <row r="14" spans="1:8" x14ac:dyDescent="0.2">
      <c r="A14" s="42" t="s">
        <v>103</v>
      </c>
      <c r="B14" s="42" t="s">
        <v>104</v>
      </c>
      <c r="C14" s="42" t="s">
        <v>105</v>
      </c>
      <c r="D14" s="42">
        <v>2020</v>
      </c>
      <c r="E14" s="42">
        <f>D14-1</f>
        <v>2019</v>
      </c>
      <c r="F14" s="42">
        <f>E14-1</f>
        <v>2018</v>
      </c>
      <c r="G14" s="42">
        <f>F14-1</f>
        <v>2017</v>
      </c>
      <c r="H14" s="42" t="s">
        <v>112</v>
      </c>
    </row>
    <row r="15" spans="1:8" x14ac:dyDescent="0.2">
      <c r="A15" s="43">
        <v>1122</v>
      </c>
      <c r="B15" s="41" t="s">
        <v>113</v>
      </c>
      <c r="C15" s="165">
        <v>0</v>
      </c>
      <c r="D15" s="165">
        <v>0</v>
      </c>
      <c r="E15" s="165">
        <v>0</v>
      </c>
      <c r="F15" s="165">
        <v>0</v>
      </c>
      <c r="G15" s="165">
        <v>0</v>
      </c>
    </row>
    <row r="16" spans="1:8" x14ac:dyDescent="0.2">
      <c r="A16" s="43">
        <v>1124</v>
      </c>
      <c r="B16" s="41" t="s">
        <v>114</v>
      </c>
      <c r="C16" s="165">
        <v>0</v>
      </c>
      <c r="D16" s="165">
        <v>0</v>
      </c>
      <c r="E16" s="165">
        <v>0</v>
      </c>
      <c r="F16" s="165">
        <v>0</v>
      </c>
      <c r="G16" s="165">
        <v>0</v>
      </c>
    </row>
    <row r="18" spans="1:8" x14ac:dyDescent="0.2">
      <c r="A18" s="40" t="s">
        <v>115</v>
      </c>
      <c r="B18" s="40"/>
      <c r="C18" s="40"/>
      <c r="D18" s="40"/>
      <c r="E18" s="40"/>
      <c r="F18" s="40"/>
      <c r="G18" s="40"/>
      <c r="H18" s="40"/>
    </row>
    <row r="19" spans="1:8" x14ac:dyDescent="0.2">
      <c r="A19" s="42" t="s">
        <v>103</v>
      </c>
      <c r="B19" s="42" t="s">
        <v>104</v>
      </c>
      <c r="C19" s="42" t="s">
        <v>105</v>
      </c>
      <c r="D19" s="42" t="s">
        <v>116</v>
      </c>
      <c r="E19" s="42" t="s">
        <v>117</v>
      </c>
      <c r="F19" s="42" t="s">
        <v>118</v>
      </c>
      <c r="G19" s="42" t="s">
        <v>119</v>
      </c>
      <c r="H19" s="42" t="s">
        <v>120</v>
      </c>
    </row>
    <row r="20" spans="1:8" ht="56.25" x14ac:dyDescent="0.2">
      <c r="A20" s="43">
        <v>1123</v>
      </c>
      <c r="B20" s="41" t="s">
        <v>121</v>
      </c>
      <c r="C20" s="234">
        <v>9747.99</v>
      </c>
      <c r="D20" s="234">
        <v>0</v>
      </c>
      <c r="E20" s="234">
        <v>0</v>
      </c>
      <c r="F20" s="234">
        <v>0</v>
      </c>
      <c r="G20" s="234">
        <v>9747.99</v>
      </c>
      <c r="H20" s="117" t="s">
        <v>1542</v>
      </c>
    </row>
    <row r="21" spans="1:8" ht="33.75" x14ac:dyDescent="0.2">
      <c r="A21" s="43">
        <v>1125</v>
      </c>
      <c r="B21" s="41" t="s">
        <v>122</v>
      </c>
      <c r="C21" s="234">
        <v>10000</v>
      </c>
      <c r="D21" s="234">
        <v>0</v>
      </c>
      <c r="E21" s="234">
        <v>0</v>
      </c>
      <c r="F21" s="234">
        <v>0</v>
      </c>
      <c r="G21" s="234">
        <v>10000</v>
      </c>
      <c r="H21" s="117" t="s">
        <v>1543</v>
      </c>
    </row>
    <row r="22" spans="1:8" x14ac:dyDescent="0.2">
      <c r="A22" s="45">
        <v>1126</v>
      </c>
      <c r="B22" s="46" t="s">
        <v>123</v>
      </c>
      <c r="C22" s="234">
        <v>0</v>
      </c>
      <c r="D22" s="234">
        <v>0</v>
      </c>
      <c r="E22" s="234">
        <v>0</v>
      </c>
      <c r="F22" s="234">
        <v>0</v>
      </c>
      <c r="G22" s="234">
        <v>0</v>
      </c>
    </row>
    <row r="23" spans="1:8" x14ac:dyDescent="0.2">
      <c r="A23" s="45">
        <v>1129</v>
      </c>
      <c r="B23" s="46" t="s">
        <v>124</v>
      </c>
      <c r="C23" s="234">
        <v>0</v>
      </c>
      <c r="D23" s="234">
        <v>0</v>
      </c>
      <c r="E23" s="234">
        <v>0</v>
      </c>
      <c r="F23" s="234">
        <v>0</v>
      </c>
      <c r="G23" s="234">
        <v>0</v>
      </c>
    </row>
    <row r="24" spans="1:8" x14ac:dyDescent="0.2">
      <c r="A24" s="43">
        <v>1131</v>
      </c>
      <c r="B24" s="41" t="s">
        <v>125</v>
      </c>
      <c r="C24" s="234">
        <v>0</v>
      </c>
      <c r="D24" s="234">
        <v>0</v>
      </c>
      <c r="E24" s="234">
        <v>0</v>
      </c>
      <c r="F24" s="234">
        <v>0</v>
      </c>
      <c r="G24" s="234">
        <v>0</v>
      </c>
    </row>
    <row r="25" spans="1:8" x14ac:dyDescent="0.2">
      <c r="A25" s="43">
        <v>1132</v>
      </c>
      <c r="B25" s="41" t="s">
        <v>126</v>
      </c>
      <c r="C25" s="234">
        <v>0</v>
      </c>
      <c r="D25" s="234">
        <v>0</v>
      </c>
      <c r="E25" s="234">
        <v>0</v>
      </c>
      <c r="F25" s="234">
        <v>0</v>
      </c>
      <c r="G25" s="234">
        <v>0</v>
      </c>
    </row>
    <row r="26" spans="1:8" x14ac:dyDescent="0.2">
      <c r="A26" s="43">
        <v>1133</v>
      </c>
      <c r="B26" s="41" t="s">
        <v>127</v>
      </c>
      <c r="C26" s="234">
        <v>0</v>
      </c>
      <c r="D26" s="234">
        <v>0</v>
      </c>
      <c r="E26" s="234">
        <v>0</v>
      </c>
      <c r="F26" s="234">
        <v>0</v>
      </c>
      <c r="G26" s="234">
        <v>0</v>
      </c>
    </row>
    <row r="27" spans="1:8" x14ac:dyDescent="0.2">
      <c r="A27" s="43">
        <v>1134</v>
      </c>
      <c r="B27" s="41" t="s">
        <v>128</v>
      </c>
      <c r="C27" s="234">
        <v>0</v>
      </c>
      <c r="D27" s="234">
        <v>0</v>
      </c>
      <c r="E27" s="234">
        <v>0</v>
      </c>
      <c r="F27" s="234">
        <v>0</v>
      </c>
      <c r="G27" s="234">
        <v>0</v>
      </c>
    </row>
    <row r="28" spans="1:8" x14ac:dyDescent="0.2">
      <c r="A28" s="43">
        <v>1139</v>
      </c>
      <c r="B28" s="41" t="s">
        <v>129</v>
      </c>
      <c r="C28" s="234">
        <v>0</v>
      </c>
      <c r="D28" s="234">
        <v>0</v>
      </c>
      <c r="E28" s="234">
        <v>0</v>
      </c>
      <c r="F28" s="234">
        <v>0</v>
      </c>
      <c r="G28" s="234">
        <v>0</v>
      </c>
    </row>
    <row r="30" spans="1:8" x14ac:dyDescent="0.2">
      <c r="A30" s="40" t="s">
        <v>130</v>
      </c>
      <c r="B30" s="40"/>
      <c r="C30" s="40"/>
      <c r="D30" s="40"/>
      <c r="E30" s="40"/>
      <c r="F30" s="40"/>
      <c r="G30" s="40"/>
      <c r="H30" s="40"/>
    </row>
    <row r="31" spans="1:8" x14ac:dyDescent="0.2">
      <c r="A31" s="42" t="s">
        <v>103</v>
      </c>
      <c r="B31" s="42" t="s">
        <v>104</v>
      </c>
      <c r="C31" s="42" t="s">
        <v>105</v>
      </c>
      <c r="D31" s="42" t="s">
        <v>131</v>
      </c>
      <c r="E31" s="42" t="s">
        <v>132</v>
      </c>
      <c r="F31" s="42" t="s">
        <v>133</v>
      </c>
      <c r="G31" s="42" t="s">
        <v>134</v>
      </c>
      <c r="H31" s="42"/>
    </row>
    <row r="32" spans="1:8" x14ac:dyDescent="0.2">
      <c r="A32" s="43">
        <v>1140</v>
      </c>
      <c r="B32" s="41" t="s">
        <v>135</v>
      </c>
      <c r="C32" s="165">
        <v>0</v>
      </c>
    </row>
    <row r="33" spans="1:8" x14ac:dyDescent="0.2">
      <c r="A33" s="43">
        <v>1141</v>
      </c>
      <c r="B33" s="41" t="s">
        <v>136</v>
      </c>
      <c r="C33" s="165">
        <v>0</v>
      </c>
    </row>
    <row r="34" spans="1:8" x14ac:dyDescent="0.2">
      <c r="A34" s="43">
        <v>1142</v>
      </c>
      <c r="B34" s="41" t="s">
        <v>137</v>
      </c>
      <c r="C34" s="165">
        <v>0</v>
      </c>
    </row>
    <row r="35" spans="1:8" x14ac:dyDescent="0.2">
      <c r="A35" s="43">
        <v>1143</v>
      </c>
      <c r="B35" s="41" t="s">
        <v>138</v>
      </c>
      <c r="C35" s="165">
        <v>0</v>
      </c>
    </row>
    <row r="36" spans="1:8" x14ac:dyDescent="0.2">
      <c r="A36" s="43">
        <v>1144</v>
      </c>
      <c r="B36" s="41" t="s">
        <v>139</v>
      </c>
      <c r="C36" s="165">
        <v>0</v>
      </c>
    </row>
    <row r="37" spans="1:8" x14ac:dyDescent="0.2">
      <c r="A37" s="43">
        <v>1145</v>
      </c>
      <c r="B37" s="41" t="s">
        <v>140</v>
      </c>
      <c r="C37" s="165">
        <v>0</v>
      </c>
    </row>
    <row r="39" spans="1:8" x14ac:dyDescent="0.2">
      <c r="A39" s="40" t="s">
        <v>141</v>
      </c>
      <c r="B39" s="40"/>
      <c r="C39" s="40"/>
      <c r="D39" s="40"/>
      <c r="E39" s="40"/>
      <c r="F39" s="40"/>
      <c r="G39" s="40"/>
      <c r="H39" s="40"/>
    </row>
    <row r="40" spans="1:8" x14ac:dyDescent="0.2">
      <c r="A40" s="42" t="s">
        <v>103</v>
      </c>
      <c r="B40" s="42" t="s">
        <v>104</v>
      </c>
      <c r="C40" s="42" t="s">
        <v>105</v>
      </c>
      <c r="D40" s="42" t="s">
        <v>142</v>
      </c>
      <c r="E40" s="42" t="s">
        <v>143</v>
      </c>
      <c r="F40" s="42" t="s">
        <v>144</v>
      </c>
      <c r="G40" s="42"/>
      <c r="H40" s="42"/>
    </row>
    <row r="41" spans="1:8" x14ac:dyDescent="0.2">
      <c r="A41" s="43">
        <v>1150</v>
      </c>
      <c r="B41" s="41" t="s">
        <v>145</v>
      </c>
      <c r="C41" s="165">
        <v>0</v>
      </c>
    </row>
    <row r="42" spans="1:8" x14ac:dyDescent="0.2">
      <c r="A42" s="43">
        <v>1151</v>
      </c>
      <c r="B42" s="41" t="s">
        <v>146</v>
      </c>
      <c r="C42" s="165">
        <v>0</v>
      </c>
    </row>
    <row r="44" spans="1:8" x14ac:dyDescent="0.2">
      <c r="A44" s="40" t="s">
        <v>147</v>
      </c>
      <c r="B44" s="40"/>
      <c r="C44" s="40"/>
      <c r="D44" s="40"/>
      <c r="E44" s="40"/>
      <c r="F44" s="40"/>
      <c r="G44" s="40"/>
      <c r="H44" s="40"/>
    </row>
    <row r="45" spans="1:8" x14ac:dyDescent="0.2">
      <c r="A45" s="42" t="s">
        <v>103</v>
      </c>
      <c r="B45" s="42" t="s">
        <v>104</v>
      </c>
      <c r="C45" s="42" t="s">
        <v>105</v>
      </c>
      <c r="D45" s="42" t="s">
        <v>106</v>
      </c>
      <c r="E45" s="42" t="s">
        <v>120</v>
      </c>
      <c r="F45" s="42"/>
      <c r="G45" s="42"/>
      <c r="H45" s="42"/>
    </row>
    <row r="46" spans="1:8" x14ac:dyDescent="0.2">
      <c r="A46" s="43">
        <v>1213</v>
      </c>
      <c r="B46" s="41" t="s">
        <v>148</v>
      </c>
      <c r="C46" s="165">
        <v>0</v>
      </c>
    </row>
    <row r="48" spans="1:8" x14ac:dyDescent="0.2">
      <c r="A48" s="40" t="s">
        <v>149</v>
      </c>
      <c r="B48" s="40"/>
      <c r="C48" s="40"/>
      <c r="D48" s="40"/>
      <c r="E48" s="40"/>
      <c r="F48" s="40"/>
      <c r="G48" s="40"/>
      <c r="H48" s="40"/>
    </row>
    <row r="49" spans="1:8" x14ac:dyDescent="0.2">
      <c r="A49" s="42" t="s">
        <v>103</v>
      </c>
      <c r="B49" s="42" t="s">
        <v>104</v>
      </c>
      <c r="C49" s="42" t="s">
        <v>105</v>
      </c>
      <c r="D49" s="42"/>
      <c r="E49" s="42"/>
      <c r="F49" s="42"/>
      <c r="G49" s="42"/>
      <c r="H49" s="42"/>
    </row>
    <row r="50" spans="1:8" x14ac:dyDescent="0.2">
      <c r="A50" s="43">
        <v>1214</v>
      </c>
      <c r="B50" s="41" t="s">
        <v>150</v>
      </c>
      <c r="C50" s="165">
        <v>0</v>
      </c>
    </row>
    <row r="52" spans="1:8" x14ac:dyDescent="0.2">
      <c r="A52" s="40" t="s">
        <v>151</v>
      </c>
      <c r="B52" s="40"/>
      <c r="C52" s="40"/>
      <c r="D52" s="40"/>
      <c r="E52" s="40"/>
      <c r="F52" s="40"/>
      <c r="G52" s="40"/>
      <c r="H52" s="40"/>
    </row>
    <row r="53" spans="1:8" x14ac:dyDescent="0.2">
      <c r="A53" s="42" t="s">
        <v>103</v>
      </c>
      <c r="B53" s="42" t="s">
        <v>104</v>
      </c>
      <c r="C53" s="42" t="s">
        <v>105</v>
      </c>
      <c r="D53" s="42" t="s">
        <v>152</v>
      </c>
      <c r="E53" s="42" t="s">
        <v>153</v>
      </c>
      <c r="F53" s="42" t="s">
        <v>142</v>
      </c>
      <c r="G53" s="42" t="s">
        <v>154</v>
      </c>
      <c r="H53" s="42" t="s">
        <v>155</v>
      </c>
    </row>
    <row r="54" spans="1:8" ht="22.5" x14ac:dyDescent="0.2">
      <c r="A54" s="43">
        <v>1230</v>
      </c>
      <c r="B54" s="41" t="s">
        <v>156</v>
      </c>
      <c r="C54" s="234">
        <v>1238475.22</v>
      </c>
      <c r="D54" s="234">
        <v>0</v>
      </c>
      <c r="E54" s="234">
        <v>0</v>
      </c>
      <c r="F54" s="117" t="s">
        <v>1544</v>
      </c>
      <c r="G54" s="43" t="s">
        <v>1545</v>
      </c>
      <c r="H54" s="117" t="s">
        <v>1545</v>
      </c>
    </row>
    <row r="55" spans="1:8" x14ac:dyDescent="0.2">
      <c r="A55" s="43">
        <v>1231</v>
      </c>
      <c r="B55" s="41" t="s">
        <v>157</v>
      </c>
      <c r="C55" s="234">
        <v>0</v>
      </c>
      <c r="D55" s="234">
        <v>0</v>
      </c>
      <c r="E55" s="234">
        <v>0</v>
      </c>
      <c r="F55" s="117"/>
      <c r="G55" s="43"/>
      <c r="H55" s="117"/>
    </row>
    <row r="56" spans="1:8" x14ac:dyDescent="0.2">
      <c r="A56" s="43">
        <v>1232</v>
      </c>
      <c r="B56" s="41" t="s">
        <v>158</v>
      </c>
      <c r="C56" s="234">
        <v>0</v>
      </c>
      <c r="D56" s="234">
        <v>0</v>
      </c>
      <c r="E56" s="234">
        <v>0</v>
      </c>
      <c r="F56" s="117"/>
      <c r="G56" s="43"/>
      <c r="H56" s="117"/>
    </row>
    <row r="57" spans="1:8" x14ac:dyDescent="0.2">
      <c r="A57" s="43">
        <v>1233</v>
      </c>
      <c r="B57" s="41" t="s">
        <v>159</v>
      </c>
      <c r="C57" s="234">
        <v>0</v>
      </c>
      <c r="D57" s="234">
        <v>0</v>
      </c>
      <c r="E57" s="234">
        <v>0</v>
      </c>
      <c r="F57" s="117"/>
      <c r="G57" s="43"/>
      <c r="H57" s="117"/>
    </row>
    <row r="58" spans="1:8" x14ac:dyDescent="0.2">
      <c r="A58" s="43">
        <v>1234</v>
      </c>
      <c r="B58" s="41" t="s">
        <v>160</v>
      </c>
      <c r="C58" s="234">
        <v>0</v>
      </c>
      <c r="D58" s="234">
        <v>0</v>
      </c>
      <c r="E58" s="234">
        <v>0</v>
      </c>
      <c r="F58" s="117"/>
      <c r="G58" s="43"/>
      <c r="H58" s="117"/>
    </row>
    <row r="59" spans="1:8" x14ac:dyDescent="0.2">
      <c r="A59" s="43">
        <v>1235</v>
      </c>
      <c r="B59" s="41" t="s">
        <v>161</v>
      </c>
      <c r="C59" s="234">
        <v>0</v>
      </c>
      <c r="D59" s="234">
        <v>0</v>
      </c>
      <c r="E59" s="234">
        <v>0</v>
      </c>
      <c r="F59" s="117"/>
      <c r="G59" s="43"/>
      <c r="H59" s="117"/>
    </row>
    <row r="60" spans="1:8" ht="22.5" x14ac:dyDescent="0.2">
      <c r="A60" s="43">
        <v>1236</v>
      </c>
      <c r="B60" s="41" t="s">
        <v>162</v>
      </c>
      <c r="C60" s="234">
        <v>1238475.22</v>
      </c>
      <c r="D60" s="234">
        <v>0</v>
      </c>
      <c r="E60" s="234">
        <v>0</v>
      </c>
      <c r="F60" s="117" t="s">
        <v>1544</v>
      </c>
      <c r="G60" s="43" t="s">
        <v>1545</v>
      </c>
      <c r="H60" s="117" t="s">
        <v>1545</v>
      </c>
    </row>
    <row r="61" spans="1:8" x14ac:dyDescent="0.2">
      <c r="A61" s="43">
        <v>1239</v>
      </c>
      <c r="B61" s="41" t="s">
        <v>163</v>
      </c>
      <c r="C61" s="234">
        <v>0</v>
      </c>
      <c r="D61" s="234">
        <v>0</v>
      </c>
      <c r="E61" s="234">
        <v>0</v>
      </c>
      <c r="F61" s="117"/>
      <c r="G61" s="43"/>
      <c r="H61" s="117"/>
    </row>
    <row r="62" spans="1:8" ht="56.25" x14ac:dyDescent="0.2">
      <c r="A62" s="43">
        <v>1240</v>
      </c>
      <c r="B62" s="41" t="s">
        <v>164</v>
      </c>
      <c r="C62" s="234">
        <v>6253523.3700000001</v>
      </c>
      <c r="D62" s="234">
        <v>0</v>
      </c>
      <c r="E62" s="234">
        <v>4919529.8499999996</v>
      </c>
      <c r="F62" s="117" t="s">
        <v>1546</v>
      </c>
      <c r="G62" s="161" t="s">
        <v>1547</v>
      </c>
      <c r="H62" s="117" t="s">
        <v>603</v>
      </c>
    </row>
    <row r="63" spans="1:8" ht="56.25" x14ac:dyDescent="0.2">
      <c r="A63" s="43">
        <v>1241</v>
      </c>
      <c r="B63" s="41" t="s">
        <v>165</v>
      </c>
      <c r="C63" s="234">
        <v>3866087.29</v>
      </c>
      <c r="D63" s="234">
        <v>0</v>
      </c>
      <c r="E63" s="234">
        <v>2982947.29</v>
      </c>
      <c r="F63" s="117" t="s">
        <v>1546</v>
      </c>
      <c r="G63" s="161" t="s">
        <v>1548</v>
      </c>
      <c r="H63" s="117" t="s">
        <v>603</v>
      </c>
    </row>
    <row r="64" spans="1:8" ht="56.25" x14ac:dyDescent="0.2">
      <c r="A64" s="43">
        <v>1242</v>
      </c>
      <c r="B64" s="41" t="s">
        <v>166</v>
      </c>
      <c r="C64" s="234">
        <v>9623.48</v>
      </c>
      <c r="D64" s="234">
        <v>0</v>
      </c>
      <c r="E64" s="234">
        <v>9623.48</v>
      </c>
      <c r="F64" s="117" t="s">
        <v>1546</v>
      </c>
      <c r="G64" s="212">
        <v>0.1</v>
      </c>
      <c r="H64" s="117" t="s">
        <v>603</v>
      </c>
    </row>
    <row r="65" spans="1:8" x14ac:dyDescent="0.2">
      <c r="A65" s="43">
        <v>1243</v>
      </c>
      <c r="B65" s="41" t="s">
        <v>167</v>
      </c>
      <c r="C65" s="234">
        <v>0</v>
      </c>
      <c r="D65" s="234">
        <v>0</v>
      </c>
      <c r="E65" s="234">
        <v>0</v>
      </c>
      <c r="F65" s="117"/>
      <c r="G65" s="43"/>
      <c r="H65" s="117"/>
    </row>
    <row r="66" spans="1:8" ht="56.25" x14ac:dyDescent="0.2">
      <c r="A66" s="43">
        <v>1244</v>
      </c>
      <c r="B66" s="41" t="s">
        <v>168</v>
      </c>
      <c r="C66" s="234">
        <v>2075518.83</v>
      </c>
      <c r="D66" s="234">
        <v>0</v>
      </c>
      <c r="E66" s="234">
        <v>1675368.83</v>
      </c>
      <c r="F66" s="117" t="s">
        <v>1546</v>
      </c>
      <c r="G66" s="212">
        <v>0.25</v>
      </c>
      <c r="H66" s="117" t="s">
        <v>603</v>
      </c>
    </row>
    <row r="67" spans="1:8" x14ac:dyDescent="0.2">
      <c r="A67" s="43">
        <v>1245</v>
      </c>
      <c r="B67" s="41" t="s">
        <v>169</v>
      </c>
      <c r="C67" s="234">
        <v>0</v>
      </c>
      <c r="D67" s="234">
        <v>0</v>
      </c>
      <c r="E67" s="234">
        <v>0</v>
      </c>
      <c r="F67" s="117"/>
      <c r="G67" s="43" t="s">
        <v>1545</v>
      </c>
      <c r="H67" s="117" t="s">
        <v>603</v>
      </c>
    </row>
    <row r="68" spans="1:8" ht="56.25" x14ac:dyDescent="0.2">
      <c r="A68" s="43">
        <v>1246</v>
      </c>
      <c r="B68" s="41" t="s">
        <v>170</v>
      </c>
      <c r="C68" s="234">
        <v>302293.77</v>
      </c>
      <c r="D68" s="234">
        <v>0</v>
      </c>
      <c r="E68" s="234">
        <v>251590.25</v>
      </c>
      <c r="F68" s="117" t="s">
        <v>1546</v>
      </c>
      <c r="G68" s="161" t="s">
        <v>1549</v>
      </c>
      <c r="H68" s="117" t="s">
        <v>603</v>
      </c>
    </row>
    <row r="69" spans="1:8" x14ac:dyDescent="0.2">
      <c r="A69" s="43">
        <v>1247</v>
      </c>
      <c r="B69" s="41" t="s">
        <v>171</v>
      </c>
      <c r="C69" s="234">
        <v>0</v>
      </c>
      <c r="D69" s="234">
        <v>0</v>
      </c>
      <c r="E69" s="234">
        <v>0</v>
      </c>
      <c r="F69" s="44">
        <v>0</v>
      </c>
    </row>
    <row r="70" spans="1:8" x14ac:dyDescent="0.2">
      <c r="A70" s="43">
        <v>1248</v>
      </c>
      <c r="B70" s="41" t="s">
        <v>172</v>
      </c>
      <c r="C70" s="234">
        <v>0</v>
      </c>
      <c r="D70" s="234">
        <v>0</v>
      </c>
      <c r="E70" s="234">
        <v>0</v>
      </c>
      <c r="F70" s="44">
        <v>0</v>
      </c>
    </row>
    <row r="72" spans="1:8" x14ac:dyDescent="0.2">
      <c r="A72" s="40" t="s">
        <v>173</v>
      </c>
      <c r="B72" s="40"/>
      <c r="C72" s="40"/>
      <c r="D72" s="40"/>
      <c r="E72" s="40"/>
      <c r="F72" s="40"/>
      <c r="G72" s="40"/>
      <c r="H72" s="40"/>
    </row>
    <row r="73" spans="1:8" x14ac:dyDescent="0.2">
      <c r="A73" s="42" t="s">
        <v>103</v>
      </c>
      <c r="B73" s="42" t="s">
        <v>104</v>
      </c>
      <c r="C73" s="42" t="s">
        <v>105</v>
      </c>
      <c r="D73" s="42" t="s">
        <v>174</v>
      </c>
      <c r="E73" s="42" t="s">
        <v>175</v>
      </c>
      <c r="F73" s="42" t="s">
        <v>142</v>
      </c>
      <c r="G73" s="42" t="s">
        <v>154</v>
      </c>
      <c r="H73" s="42" t="s">
        <v>155</v>
      </c>
    </row>
    <row r="74" spans="1:8" ht="56.25" x14ac:dyDescent="0.2">
      <c r="A74" s="43">
        <v>1250</v>
      </c>
      <c r="B74" s="41" t="s">
        <v>176</v>
      </c>
      <c r="C74" s="234">
        <v>4143063.4</v>
      </c>
      <c r="D74" s="234">
        <v>0</v>
      </c>
      <c r="E74" s="234">
        <v>3542399.51</v>
      </c>
      <c r="F74" s="117" t="s">
        <v>1546</v>
      </c>
      <c r="G74" s="41">
        <v>0.15</v>
      </c>
      <c r="H74" s="41" t="s">
        <v>603</v>
      </c>
    </row>
    <row r="75" spans="1:8" ht="56.25" x14ac:dyDescent="0.2">
      <c r="A75" s="43">
        <v>1251</v>
      </c>
      <c r="B75" s="41" t="s">
        <v>177</v>
      </c>
      <c r="C75" s="234">
        <v>3760180.03</v>
      </c>
      <c r="D75" s="234">
        <v>0</v>
      </c>
      <c r="E75" s="234">
        <v>3163813.83</v>
      </c>
      <c r="F75" s="117" t="s">
        <v>1546</v>
      </c>
      <c r="G75" s="41">
        <v>0.15</v>
      </c>
      <c r="H75" s="41" t="s">
        <v>603</v>
      </c>
    </row>
    <row r="76" spans="1:8" x14ac:dyDescent="0.2">
      <c r="A76" s="43">
        <v>1252</v>
      </c>
      <c r="B76" s="41" t="s">
        <v>178</v>
      </c>
      <c r="C76" s="234">
        <v>0</v>
      </c>
      <c r="D76" s="234">
        <v>0</v>
      </c>
      <c r="E76" s="234">
        <v>0</v>
      </c>
      <c r="F76" s="117"/>
    </row>
    <row r="77" spans="1:8" x14ac:dyDescent="0.2">
      <c r="A77" s="43">
        <v>1253</v>
      </c>
      <c r="B77" s="41" t="s">
        <v>179</v>
      </c>
      <c r="C77" s="234">
        <v>0</v>
      </c>
      <c r="D77" s="234">
        <v>0</v>
      </c>
      <c r="E77" s="234">
        <v>0</v>
      </c>
      <c r="F77" s="117"/>
    </row>
    <row r="78" spans="1:8" ht="56.25" x14ac:dyDescent="0.2">
      <c r="A78" s="43">
        <v>1254</v>
      </c>
      <c r="B78" s="41" t="s">
        <v>180</v>
      </c>
      <c r="C78" s="234">
        <v>382883.37</v>
      </c>
      <c r="D78" s="234">
        <v>0</v>
      </c>
      <c r="E78" s="234">
        <v>378585.68</v>
      </c>
      <c r="F78" s="117" t="s">
        <v>1546</v>
      </c>
      <c r="G78" s="41">
        <v>0.15</v>
      </c>
      <c r="H78" s="41" t="s">
        <v>603</v>
      </c>
    </row>
    <row r="79" spans="1:8" x14ac:dyDescent="0.2">
      <c r="A79" s="43">
        <v>1259</v>
      </c>
      <c r="B79" s="41" t="s">
        <v>181</v>
      </c>
      <c r="C79" s="234">
        <v>0</v>
      </c>
      <c r="D79" s="234">
        <v>0</v>
      </c>
      <c r="E79" s="234">
        <v>0</v>
      </c>
      <c r="F79" s="117"/>
    </row>
    <row r="80" spans="1:8" x14ac:dyDescent="0.2">
      <c r="A80" s="43">
        <v>1270</v>
      </c>
      <c r="B80" s="41" t="s">
        <v>182</v>
      </c>
      <c r="C80" s="234">
        <v>1795772.45</v>
      </c>
      <c r="D80" s="234">
        <v>0</v>
      </c>
      <c r="E80" s="234">
        <v>0</v>
      </c>
      <c r="F80" s="117"/>
      <c r="H80" s="41" t="s">
        <v>1550</v>
      </c>
    </row>
    <row r="81" spans="1:8" x14ac:dyDescent="0.2">
      <c r="A81" s="43">
        <v>1271</v>
      </c>
      <c r="B81" s="41" t="s">
        <v>183</v>
      </c>
      <c r="C81" s="234">
        <v>0</v>
      </c>
      <c r="D81" s="234">
        <v>0</v>
      </c>
      <c r="E81" s="234">
        <v>0</v>
      </c>
      <c r="F81" s="117"/>
    </row>
    <row r="82" spans="1:8" x14ac:dyDescent="0.2">
      <c r="A82" s="43">
        <v>1272</v>
      </c>
      <c r="B82" s="41" t="s">
        <v>184</v>
      </c>
      <c r="C82" s="234">
        <v>0</v>
      </c>
      <c r="D82" s="234">
        <v>0</v>
      </c>
      <c r="E82" s="234">
        <v>0</v>
      </c>
      <c r="F82" s="117"/>
    </row>
    <row r="83" spans="1:8" x14ac:dyDescent="0.2">
      <c r="A83" s="43">
        <v>1273</v>
      </c>
      <c r="B83" s="41" t="s">
        <v>185</v>
      </c>
      <c r="C83" s="234">
        <v>0</v>
      </c>
      <c r="D83" s="234">
        <v>0</v>
      </c>
      <c r="E83" s="234">
        <v>0</v>
      </c>
      <c r="F83" s="117"/>
    </row>
    <row r="84" spans="1:8" x14ac:dyDescent="0.2">
      <c r="A84" s="43">
        <v>1274</v>
      </c>
      <c r="B84" s="41" t="s">
        <v>186</v>
      </c>
      <c r="C84" s="234">
        <v>4230</v>
      </c>
      <c r="D84" s="234">
        <v>0</v>
      </c>
      <c r="E84" s="234">
        <v>0</v>
      </c>
      <c r="F84" s="117"/>
      <c r="H84" s="41" t="s">
        <v>1550</v>
      </c>
    </row>
    <row r="85" spans="1:8" x14ac:dyDescent="0.2">
      <c r="A85" s="43">
        <v>1275</v>
      </c>
      <c r="B85" s="41" t="s">
        <v>187</v>
      </c>
      <c r="C85" s="234">
        <v>1791542.45</v>
      </c>
      <c r="D85" s="234">
        <v>0</v>
      </c>
      <c r="E85" s="234">
        <v>0</v>
      </c>
      <c r="F85" s="117"/>
      <c r="H85" s="41" t="s">
        <v>1550</v>
      </c>
    </row>
    <row r="86" spans="1:8" x14ac:dyDescent="0.2">
      <c r="A86" s="43">
        <v>1279</v>
      </c>
      <c r="B86" s="41" t="s">
        <v>188</v>
      </c>
      <c r="C86" s="234">
        <v>0</v>
      </c>
      <c r="D86" s="234">
        <v>0</v>
      </c>
      <c r="E86" s="234">
        <v>0</v>
      </c>
      <c r="F86" s="117"/>
    </row>
    <row r="88" spans="1:8" x14ac:dyDescent="0.2">
      <c r="A88" s="40" t="s">
        <v>189</v>
      </c>
      <c r="B88" s="40"/>
      <c r="C88" s="40"/>
      <c r="D88" s="40"/>
      <c r="E88" s="40"/>
      <c r="F88" s="40"/>
      <c r="G88" s="40"/>
      <c r="H88" s="40"/>
    </row>
    <row r="89" spans="1:8" x14ac:dyDescent="0.2">
      <c r="A89" s="42" t="s">
        <v>103</v>
      </c>
      <c r="B89" s="42" t="s">
        <v>104</v>
      </c>
      <c r="C89" s="42" t="s">
        <v>105</v>
      </c>
      <c r="D89" s="42" t="s">
        <v>190</v>
      </c>
      <c r="E89" s="42"/>
      <c r="F89" s="42"/>
      <c r="G89" s="42"/>
      <c r="H89" s="42"/>
    </row>
    <row r="90" spans="1:8" x14ac:dyDescent="0.2">
      <c r="A90" s="43">
        <v>1160</v>
      </c>
      <c r="B90" s="41" t="s">
        <v>191</v>
      </c>
      <c r="C90" s="165">
        <v>0</v>
      </c>
    </row>
    <row r="91" spans="1:8" x14ac:dyDescent="0.2">
      <c r="A91" s="43">
        <v>1161</v>
      </c>
      <c r="B91" s="41" t="s">
        <v>192</v>
      </c>
      <c r="C91" s="165">
        <v>0</v>
      </c>
    </row>
    <row r="92" spans="1:8" x14ac:dyDescent="0.2">
      <c r="A92" s="43">
        <v>1162</v>
      </c>
      <c r="B92" s="41" t="s">
        <v>193</v>
      </c>
      <c r="C92" s="165">
        <v>0</v>
      </c>
    </row>
    <row r="94" spans="1:8" x14ac:dyDescent="0.2">
      <c r="A94" s="40" t="s">
        <v>194</v>
      </c>
      <c r="B94" s="40"/>
      <c r="C94" s="40"/>
      <c r="D94" s="40"/>
      <c r="E94" s="40"/>
      <c r="F94" s="40"/>
      <c r="G94" s="40"/>
      <c r="H94" s="40"/>
    </row>
    <row r="95" spans="1:8" x14ac:dyDescent="0.2">
      <c r="A95" s="42" t="s">
        <v>103</v>
      </c>
      <c r="B95" s="42" t="s">
        <v>104</v>
      </c>
      <c r="C95" s="42" t="s">
        <v>105</v>
      </c>
      <c r="D95" s="42" t="s">
        <v>120</v>
      </c>
      <c r="E95" s="42"/>
      <c r="F95" s="42"/>
      <c r="G95" s="42"/>
      <c r="H95" s="42"/>
    </row>
    <row r="96" spans="1:8" x14ac:dyDescent="0.2">
      <c r="A96" s="43">
        <v>1290</v>
      </c>
      <c r="B96" s="41" t="s">
        <v>195</v>
      </c>
      <c r="C96" s="165">
        <v>0</v>
      </c>
    </row>
    <row r="97" spans="1:8" x14ac:dyDescent="0.2">
      <c r="A97" s="43">
        <v>1291</v>
      </c>
      <c r="B97" s="41" t="s">
        <v>196</v>
      </c>
      <c r="C97" s="165">
        <v>0</v>
      </c>
    </row>
    <row r="98" spans="1:8" x14ac:dyDescent="0.2">
      <c r="A98" s="43">
        <v>1292</v>
      </c>
      <c r="B98" s="41" t="s">
        <v>197</v>
      </c>
      <c r="C98" s="165">
        <v>0</v>
      </c>
    </row>
    <row r="99" spans="1:8" x14ac:dyDescent="0.2">
      <c r="A99" s="43">
        <v>1293</v>
      </c>
      <c r="B99" s="41" t="s">
        <v>198</v>
      </c>
      <c r="C99" s="165">
        <v>0</v>
      </c>
    </row>
    <row r="101" spans="1:8" x14ac:dyDescent="0.2">
      <c r="A101" s="40" t="s">
        <v>199</v>
      </c>
      <c r="B101" s="40"/>
      <c r="C101" s="40"/>
      <c r="D101" s="40"/>
      <c r="E101" s="40"/>
      <c r="F101" s="40"/>
      <c r="G101" s="40"/>
      <c r="H101" s="40"/>
    </row>
    <row r="102" spans="1:8" x14ac:dyDescent="0.2">
      <c r="A102" s="42" t="s">
        <v>103</v>
      </c>
      <c r="B102" s="42" t="s">
        <v>104</v>
      </c>
      <c r="C102" s="42" t="s">
        <v>105</v>
      </c>
      <c r="D102" s="42" t="s">
        <v>116</v>
      </c>
      <c r="E102" s="42" t="s">
        <v>117</v>
      </c>
      <c r="F102" s="42" t="s">
        <v>118</v>
      </c>
      <c r="G102" s="42" t="s">
        <v>200</v>
      </c>
      <c r="H102" s="42" t="s">
        <v>201</v>
      </c>
    </row>
    <row r="103" spans="1:8" ht="33.75" x14ac:dyDescent="0.2">
      <c r="A103" s="43">
        <v>2110</v>
      </c>
      <c r="B103" s="41" t="s">
        <v>202</v>
      </c>
      <c r="C103" s="234">
        <v>1512301.49</v>
      </c>
      <c r="D103" s="234">
        <v>1512301.49</v>
      </c>
      <c r="E103" s="165">
        <v>0</v>
      </c>
      <c r="F103" s="165">
        <v>0</v>
      </c>
      <c r="G103" s="165">
        <v>0</v>
      </c>
      <c r="H103" s="117" t="s">
        <v>1551</v>
      </c>
    </row>
    <row r="104" spans="1:8" ht="33.75" x14ac:dyDescent="0.2">
      <c r="A104" s="43">
        <v>2111</v>
      </c>
      <c r="B104" s="41" t="s">
        <v>203</v>
      </c>
      <c r="C104" s="234">
        <v>310769.49</v>
      </c>
      <c r="D104" s="234">
        <v>310769.49</v>
      </c>
      <c r="E104" s="165">
        <v>0</v>
      </c>
      <c r="F104" s="165">
        <v>0</v>
      </c>
      <c r="G104" s="165">
        <v>0</v>
      </c>
      <c r="H104" s="117" t="s">
        <v>1551</v>
      </c>
    </row>
    <row r="105" spans="1:8" ht="33.75" x14ac:dyDescent="0.2">
      <c r="A105" s="43">
        <v>2112</v>
      </c>
      <c r="B105" s="41" t="s">
        <v>204</v>
      </c>
      <c r="C105" s="234">
        <v>0</v>
      </c>
      <c r="D105" s="234">
        <v>0</v>
      </c>
      <c r="E105" s="165">
        <v>0</v>
      </c>
      <c r="F105" s="165">
        <v>0</v>
      </c>
      <c r="G105" s="165">
        <v>0</v>
      </c>
      <c r="H105" s="117" t="s">
        <v>1551</v>
      </c>
    </row>
    <row r="106" spans="1:8" x14ac:dyDescent="0.2">
      <c r="A106" s="43">
        <v>2113</v>
      </c>
      <c r="B106" s="41" t="s">
        <v>205</v>
      </c>
      <c r="C106" s="234">
        <v>0</v>
      </c>
      <c r="D106" s="234">
        <v>0</v>
      </c>
      <c r="E106" s="165">
        <v>0</v>
      </c>
      <c r="F106" s="165">
        <v>0</v>
      </c>
      <c r="G106" s="165">
        <v>0</v>
      </c>
      <c r="H106" s="117"/>
    </row>
    <row r="107" spans="1:8" x14ac:dyDescent="0.2">
      <c r="A107" s="43">
        <v>2114</v>
      </c>
      <c r="B107" s="41" t="s">
        <v>206</v>
      </c>
      <c r="C107" s="234">
        <v>0</v>
      </c>
      <c r="D107" s="234">
        <v>0</v>
      </c>
      <c r="E107" s="165">
        <v>0</v>
      </c>
      <c r="F107" s="165">
        <v>0</v>
      </c>
      <c r="G107" s="165">
        <v>0</v>
      </c>
      <c r="H107" s="117"/>
    </row>
    <row r="108" spans="1:8" x14ac:dyDescent="0.2">
      <c r="A108" s="43">
        <v>2115</v>
      </c>
      <c r="B108" s="41" t="s">
        <v>207</v>
      </c>
      <c r="C108" s="234">
        <v>0</v>
      </c>
      <c r="D108" s="234">
        <v>0</v>
      </c>
      <c r="E108" s="165">
        <v>0</v>
      </c>
      <c r="F108" s="165">
        <v>0</v>
      </c>
      <c r="G108" s="165">
        <v>0</v>
      </c>
      <c r="H108" s="117"/>
    </row>
    <row r="109" spans="1:8" x14ac:dyDescent="0.2">
      <c r="A109" s="43">
        <v>2116</v>
      </c>
      <c r="B109" s="41" t="s">
        <v>208</v>
      </c>
      <c r="C109" s="234">
        <v>0</v>
      </c>
      <c r="D109" s="234">
        <v>0</v>
      </c>
      <c r="E109" s="165">
        <v>0</v>
      </c>
      <c r="F109" s="165">
        <v>0</v>
      </c>
      <c r="G109" s="165">
        <v>0</v>
      </c>
      <c r="H109" s="117"/>
    </row>
    <row r="110" spans="1:8" ht="33.75" x14ac:dyDescent="0.2">
      <c r="A110" s="43">
        <v>2117</v>
      </c>
      <c r="B110" s="41" t="s">
        <v>209</v>
      </c>
      <c r="C110" s="234">
        <v>886138.64</v>
      </c>
      <c r="D110" s="234">
        <v>886138.64</v>
      </c>
      <c r="E110" s="165">
        <v>0</v>
      </c>
      <c r="F110" s="165">
        <v>0</v>
      </c>
      <c r="G110" s="165">
        <v>0</v>
      </c>
      <c r="H110" s="117" t="s">
        <v>1551</v>
      </c>
    </row>
    <row r="111" spans="1:8" ht="33.75" x14ac:dyDescent="0.2">
      <c r="A111" s="43">
        <v>2118</v>
      </c>
      <c r="B111" s="41" t="s">
        <v>210</v>
      </c>
      <c r="C111" s="234">
        <v>315393.36</v>
      </c>
      <c r="D111" s="234">
        <v>315393.36</v>
      </c>
      <c r="E111" s="165">
        <v>0</v>
      </c>
      <c r="F111" s="165">
        <v>0</v>
      </c>
      <c r="G111" s="165">
        <v>0</v>
      </c>
      <c r="H111" s="117" t="s">
        <v>1551</v>
      </c>
    </row>
    <row r="112" spans="1:8" x14ac:dyDescent="0.2">
      <c r="A112" s="43">
        <v>2119</v>
      </c>
      <c r="B112" s="41" t="s">
        <v>211</v>
      </c>
      <c r="C112" s="234">
        <v>0</v>
      </c>
      <c r="D112" s="234">
        <v>0</v>
      </c>
      <c r="E112" s="165">
        <v>0</v>
      </c>
      <c r="F112" s="165">
        <v>0</v>
      </c>
      <c r="G112" s="165">
        <v>0</v>
      </c>
      <c r="H112" s="117"/>
    </row>
    <row r="113" spans="1:8" x14ac:dyDescent="0.2">
      <c r="A113" s="43">
        <v>2120</v>
      </c>
      <c r="B113" s="41" t="s">
        <v>212</v>
      </c>
      <c r="C113" s="234">
        <v>0</v>
      </c>
      <c r="D113" s="234">
        <v>0</v>
      </c>
      <c r="E113" s="165">
        <v>0</v>
      </c>
      <c r="F113" s="165">
        <v>0</v>
      </c>
      <c r="G113" s="165">
        <v>0</v>
      </c>
      <c r="H113" s="117"/>
    </row>
    <row r="114" spans="1:8" x14ac:dyDescent="0.2">
      <c r="A114" s="43">
        <v>2121</v>
      </c>
      <c r="B114" s="41" t="s">
        <v>213</v>
      </c>
      <c r="C114" s="234">
        <v>0</v>
      </c>
      <c r="D114" s="234">
        <v>0</v>
      </c>
      <c r="E114" s="165">
        <v>0</v>
      </c>
      <c r="F114" s="165">
        <v>0</v>
      </c>
      <c r="G114" s="165">
        <v>0</v>
      </c>
      <c r="H114" s="117"/>
    </row>
    <row r="115" spans="1:8" x14ac:dyDescent="0.2">
      <c r="A115" s="43">
        <v>2122</v>
      </c>
      <c r="B115" s="41" t="s">
        <v>214</v>
      </c>
      <c r="C115" s="234">
        <v>0</v>
      </c>
      <c r="D115" s="234">
        <v>0</v>
      </c>
      <c r="E115" s="165">
        <v>0</v>
      </c>
      <c r="F115" s="165">
        <v>0</v>
      </c>
      <c r="G115" s="165">
        <v>0</v>
      </c>
      <c r="H115" s="117"/>
    </row>
    <row r="116" spans="1:8" x14ac:dyDescent="0.2">
      <c r="A116" s="43">
        <v>2129</v>
      </c>
      <c r="B116" s="41" t="s">
        <v>215</v>
      </c>
      <c r="C116" s="234">
        <v>0</v>
      </c>
      <c r="D116" s="234">
        <v>0</v>
      </c>
      <c r="E116" s="165">
        <v>0</v>
      </c>
      <c r="F116" s="165">
        <v>0</v>
      </c>
      <c r="G116" s="165">
        <v>0</v>
      </c>
      <c r="H116" s="117"/>
    </row>
    <row r="118" spans="1:8" x14ac:dyDescent="0.2">
      <c r="A118" s="40" t="s">
        <v>216</v>
      </c>
      <c r="B118" s="40"/>
      <c r="C118" s="40"/>
      <c r="D118" s="40"/>
      <c r="E118" s="40"/>
      <c r="F118" s="40"/>
      <c r="G118" s="40"/>
      <c r="H118" s="40"/>
    </row>
    <row r="119" spans="1:8" x14ac:dyDescent="0.2">
      <c r="A119" s="42" t="s">
        <v>103</v>
      </c>
      <c r="B119" s="42" t="s">
        <v>104</v>
      </c>
      <c r="C119" s="42" t="s">
        <v>105</v>
      </c>
      <c r="D119" s="42" t="s">
        <v>217</v>
      </c>
      <c r="E119" s="42" t="s">
        <v>120</v>
      </c>
      <c r="F119" s="42"/>
      <c r="G119" s="42"/>
      <c r="H119" s="42"/>
    </row>
    <row r="120" spans="1:8" x14ac:dyDescent="0.2">
      <c r="A120" s="43">
        <v>2160</v>
      </c>
      <c r="B120" s="41" t="s">
        <v>218</v>
      </c>
      <c r="C120" s="165">
        <v>0</v>
      </c>
    </row>
    <row r="121" spans="1:8" x14ac:dyDescent="0.2">
      <c r="A121" s="43">
        <v>2161</v>
      </c>
      <c r="B121" s="41" t="s">
        <v>219</v>
      </c>
      <c r="C121" s="165">
        <v>0</v>
      </c>
    </row>
    <row r="122" spans="1:8" x14ac:dyDescent="0.2">
      <c r="A122" s="43">
        <v>2162</v>
      </c>
      <c r="B122" s="41" t="s">
        <v>220</v>
      </c>
      <c r="C122" s="165">
        <v>0</v>
      </c>
    </row>
    <row r="123" spans="1:8" x14ac:dyDescent="0.2">
      <c r="A123" s="43">
        <v>2163</v>
      </c>
      <c r="B123" s="41" t="s">
        <v>221</v>
      </c>
      <c r="C123" s="165">
        <v>0</v>
      </c>
    </row>
    <row r="124" spans="1:8" x14ac:dyDescent="0.2">
      <c r="A124" s="43">
        <v>2164</v>
      </c>
      <c r="B124" s="41" t="s">
        <v>222</v>
      </c>
      <c r="C124" s="165">
        <v>0</v>
      </c>
    </row>
    <row r="125" spans="1:8" x14ac:dyDescent="0.2">
      <c r="A125" s="43">
        <v>2165</v>
      </c>
      <c r="B125" s="41" t="s">
        <v>223</v>
      </c>
      <c r="C125" s="165">
        <v>0</v>
      </c>
    </row>
    <row r="126" spans="1:8" x14ac:dyDescent="0.2">
      <c r="A126" s="43">
        <v>2166</v>
      </c>
      <c r="B126" s="41" t="s">
        <v>224</v>
      </c>
      <c r="C126" s="165">
        <v>0</v>
      </c>
    </row>
    <row r="127" spans="1:8" x14ac:dyDescent="0.2">
      <c r="A127" s="43">
        <v>2250</v>
      </c>
      <c r="B127" s="41" t="s">
        <v>225</v>
      </c>
      <c r="C127" s="165">
        <v>0</v>
      </c>
    </row>
    <row r="128" spans="1:8" x14ac:dyDescent="0.2">
      <c r="A128" s="43">
        <v>2251</v>
      </c>
      <c r="B128" s="41" t="s">
        <v>226</v>
      </c>
      <c r="C128" s="165">
        <v>0</v>
      </c>
    </row>
    <row r="129" spans="1:8" x14ac:dyDescent="0.2">
      <c r="A129" s="43">
        <v>2252</v>
      </c>
      <c r="B129" s="41" t="s">
        <v>227</v>
      </c>
      <c r="C129" s="165">
        <v>0</v>
      </c>
    </row>
    <row r="130" spans="1:8" x14ac:dyDescent="0.2">
      <c r="A130" s="43">
        <v>2253</v>
      </c>
      <c r="B130" s="41" t="s">
        <v>228</v>
      </c>
      <c r="C130" s="165">
        <v>0</v>
      </c>
    </row>
    <row r="131" spans="1:8" x14ac:dyDescent="0.2">
      <c r="A131" s="43">
        <v>2254</v>
      </c>
      <c r="B131" s="41" t="s">
        <v>229</v>
      </c>
      <c r="C131" s="165">
        <v>0</v>
      </c>
    </row>
    <row r="132" spans="1:8" x14ac:dyDescent="0.2">
      <c r="A132" s="43">
        <v>2255</v>
      </c>
      <c r="B132" s="41" t="s">
        <v>230</v>
      </c>
      <c r="C132" s="165">
        <v>0</v>
      </c>
    </row>
    <row r="133" spans="1:8" x14ac:dyDescent="0.2">
      <c r="A133" s="43">
        <v>2256</v>
      </c>
      <c r="B133" s="41" t="s">
        <v>231</v>
      </c>
      <c r="C133" s="165">
        <v>0</v>
      </c>
    </row>
    <row r="135" spans="1:8" x14ac:dyDescent="0.2">
      <c r="A135" s="40" t="s">
        <v>232</v>
      </c>
      <c r="B135" s="40"/>
      <c r="C135" s="40"/>
      <c r="D135" s="40"/>
      <c r="E135" s="40"/>
      <c r="F135" s="40"/>
      <c r="G135" s="40"/>
      <c r="H135" s="40"/>
    </row>
    <row r="136" spans="1:8" x14ac:dyDescent="0.2">
      <c r="A136" s="47" t="s">
        <v>103</v>
      </c>
      <c r="B136" s="47" t="s">
        <v>104</v>
      </c>
      <c r="C136" s="47" t="s">
        <v>105</v>
      </c>
      <c r="D136" s="47" t="s">
        <v>217</v>
      </c>
      <c r="E136" s="47" t="s">
        <v>120</v>
      </c>
      <c r="F136" s="47"/>
      <c r="G136" s="47"/>
      <c r="H136" s="47"/>
    </row>
    <row r="137" spans="1:8" x14ac:dyDescent="0.2">
      <c r="A137" s="43">
        <v>2159</v>
      </c>
      <c r="B137" s="41" t="s">
        <v>233</v>
      </c>
      <c r="C137" s="165">
        <v>0</v>
      </c>
    </row>
    <row r="138" spans="1:8" x14ac:dyDescent="0.2">
      <c r="A138" s="43">
        <v>2199</v>
      </c>
      <c r="B138" s="41" t="s">
        <v>234</v>
      </c>
      <c r="C138" s="165">
        <v>0</v>
      </c>
    </row>
    <row r="139" spans="1:8" x14ac:dyDescent="0.2">
      <c r="A139" s="43">
        <v>2240</v>
      </c>
      <c r="B139" s="41" t="s">
        <v>235</v>
      </c>
      <c r="C139" s="165">
        <v>0</v>
      </c>
    </row>
    <row r="140" spans="1:8" x14ac:dyDescent="0.2">
      <c r="A140" s="43">
        <v>2241</v>
      </c>
      <c r="B140" s="41" t="s">
        <v>236</v>
      </c>
      <c r="C140" s="165">
        <v>0</v>
      </c>
    </row>
    <row r="141" spans="1:8" x14ac:dyDescent="0.2">
      <c r="A141" s="43">
        <v>2242</v>
      </c>
      <c r="B141" s="41" t="s">
        <v>237</v>
      </c>
      <c r="C141" s="165">
        <v>0</v>
      </c>
    </row>
    <row r="142" spans="1:8" x14ac:dyDescent="0.2">
      <c r="A142" s="43">
        <v>2249</v>
      </c>
      <c r="B142" s="41" t="s">
        <v>238</v>
      </c>
      <c r="C142" s="165">
        <v>0</v>
      </c>
    </row>
    <row r="144" spans="1:8" x14ac:dyDescent="0.2">
      <c r="B144" s="41"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9055118110236221" right="0.70866141732283472" top="0.74803149606299213" bottom="0.74803149606299213" header="0.31496062992125984" footer="0.31496062992125984"/>
  <pageSetup scale="45" fitToHeight="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2"/>
  <sheetViews>
    <sheetView showGridLines="0" zoomScaleNormal="100" zoomScaleSheetLayoutView="100" workbookViewId="0">
      <selection sqref="A1:C1"/>
    </sheetView>
  </sheetViews>
  <sheetFormatPr baseColWidth="10" defaultColWidth="9.140625" defaultRowHeight="11.25" x14ac:dyDescent="0.2"/>
  <cols>
    <col min="1" max="1" width="10" style="41" customWidth="1"/>
    <col min="2" max="2" width="72.85546875" style="41" bestFit="1" customWidth="1"/>
    <col min="3" max="3" width="15.7109375" style="41" customWidth="1"/>
    <col min="4" max="5" width="19.7109375" style="41" customWidth="1"/>
    <col min="6" max="16384" width="9.140625" style="41"/>
  </cols>
  <sheetData>
    <row r="1" spans="1:5" s="57" customFormat="1" ht="18.95" customHeight="1" x14ac:dyDescent="0.25">
      <c r="A1" s="354" t="s">
        <v>1552</v>
      </c>
      <c r="B1" s="354"/>
      <c r="C1" s="354"/>
      <c r="D1" s="36" t="s">
        <v>97</v>
      </c>
      <c r="E1" s="37">
        <v>2021</v>
      </c>
    </row>
    <row r="2" spans="1:5" s="38" customFormat="1" ht="18.95" customHeight="1" x14ac:dyDescent="0.25">
      <c r="A2" s="354" t="s">
        <v>437</v>
      </c>
      <c r="B2" s="354"/>
      <c r="C2" s="354"/>
      <c r="D2" s="36" t="s">
        <v>99</v>
      </c>
      <c r="E2" s="37" t="s">
        <v>603</v>
      </c>
    </row>
    <row r="3" spans="1:5" s="38" customFormat="1" ht="18.95" customHeight="1" x14ac:dyDescent="0.25">
      <c r="A3" s="354" t="s">
        <v>606</v>
      </c>
      <c r="B3" s="354"/>
      <c r="C3" s="354"/>
      <c r="D3" s="36" t="s">
        <v>100</v>
      </c>
      <c r="E3" s="37">
        <v>4</v>
      </c>
    </row>
    <row r="4" spans="1:5" x14ac:dyDescent="0.2">
      <c r="A4" s="39" t="s">
        <v>101</v>
      </c>
      <c r="B4" s="40"/>
      <c r="C4" s="40"/>
      <c r="D4" s="40"/>
      <c r="E4" s="40"/>
    </row>
    <row r="6" spans="1:5" x14ac:dyDescent="0.2">
      <c r="A6" s="53" t="s">
        <v>436</v>
      </c>
      <c r="B6" s="53"/>
      <c r="C6" s="53"/>
      <c r="D6" s="53"/>
      <c r="E6" s="53"/>
    </row>
    <row r="7" spans="1:5" x14ac:dyDescent="0.2">
      <c r="A7" s="52" t="s">
        <v>103</v>
      </c>
      <c r="B7" s="52" t="s">
        <v>104</v>
      </c>
      <c r="C7" s="52" t="s">
        <v>105</v>
      </c>
      <c r="D7" s="52" t="s">
        <v>388</v>
      </c>
      <c r="E7" s="52"/>
    </row>
    <row r="8" spans="1:5" x14ac:dyDescent="0.2">
      <c r="A8" s="55">
        <v>4100</v>
      </c>
      <c r="B8" s="48" t="s">
        <v>435</v>
      </c>
      <c r="C8" s="277">
        <v>164247.29999999999</v>
      </c>
      <c r="D8" s="48"/>
      <c r="E8" s="54"/>
    </row>
    <row r="9" spans="1:5" x14ac:dyDescent="0.2">
      <c r="A9" s="55">
        <v>4110</v>
      </c>
      <c r="B9" s="48" t="s">
        <v>434</v>
      </c>
      <c r="C9" s="277">
        <v>0</v>
      </c>
      <c r="D9" s="48"/>
      <c r="E9" s="54"/>
    </row>
    <row r="10" spans="1:5" x14ac:dyDescent="0.2">
      <c r="A10" s="55">
        <v>4111</v>
      </c>
      <c r="B10" s="48" t="s">
        <v>433</v>
      </c>
      <c r="C10" s="277">
        <v>0</v>
      </c>
      <c r="D10" s="48"/>
      <c r="E10" s="54"/>
    </row>
    <row r="11" spans="1:5" x14ac:dyDescent="0.2">
      <c r="A11" s="55">
        <v>4112</v>
      </c>
      <c r="B11" s="48" t="s">
        <v>432</v>
      </c>
      <c r="C11" s="277">
        <v>0</v>
      </c>
      <c r="D11" s="48"/>
      <c r="E11" s="54"/>
    </row>
    <row r="12" spans="1:5" x14ac:dyDescent="0.2">
      <c r="A12" s="55">
        <v>4113</v>
      </c>
      <c r="B12" s="48" t="s">
        <v>431</v>
      </c>
      <c r="C12" s="277">
        <v>0</v>
      </c>
      <c r="D12" s="48"/>
      <c r="E12" s="54"/>
    </row>
    <row r="13" spans="1:5" x14ac:dyDescent="0.2">
      <c r="A13" s="55">
        <v>4114</v>
      </c>
      <c r="B13" s="48" t="s">
        <v>430</v>
      </c>
      <c r="C13" s="277">
        <v>0</v>
      </c>
      <c r="D13" s="48"/>
      <c r="E13" s="54"/>
    </row>
    <row r="14" spans="1:5" x14ac:dyDescent="0.2">
      <c r="A14" s="55">
        <v>4115</v>
      </c>
      <c r="B14" s="48" t="s">
        <v>429</v>
      </c>
      <c r="C14" s="277">
        <v>0</v>
      </c>
      <c r="D14" s="48"/>
      <c r="E14" s="54"/>
    </row>
    <row r="15" spans="1:5" x14ac:dyDescent="0.2">
      <c r="A15" s="55">
        <v>4116</v>
      </c>
      <c r="B15" s="48" t="s">
        <v>428</v>
      </c>
      <c r="C15" s="277">
        <v>0</v>
      </c>
      <c r="D15" s="48"/>
      <c r="E15" s="54"/>
    </row>
    <row r="16" spans="1:5" x14ac:dyDescent="0.2">
      <c r="A16" s="55">
        <v>4117</v>
      </c>
      <c r="B16" s="48" t="s">
        <v>427</v>
      </c>
      <c r="C16" s="277">
        <v>0</v>
      </c>
      <c r="D16" s="48"/>
      <c r="E16" s="54"/>
    </row>
    <row r="17" spans="1:5" ht="22.5" x14ac:dyDescent="0.2">
      <c r="A17" s="55">
        <v>4118</v>
      </c>
      <c r="B17" s="56" t="s">
        <v>426</v>
      </c>
      <c r="C17" s="277">
        <v>0</v>
      </c>
      <c r="D17" s="48"/>
      <c r="E17" s="54"/>
    </row>
    <row r="18" spans="1:5" x14ac:dyDescent="0.2">
      <c r="A18" s="55">
        <v>4119</v>
      </c>
      <c r="B18" s="48" t="s">
        <v>425</v>
      </c>
      <c r="C18" s="277">
        <v>0</v>
      </c>
      <c r="D18" s="48"/>
      <c r="E18" s="54"/>
    </row>
    <row r="19" spans="1:5" x14ac:dyDescent="0.2">
      <c r="A19" s="55">
        <v>4120</v>
      </c>
      <c r="B19" s="48" t="s">
        <v>424</v>
      </c>
      <c r="C19" s="277">
        <v>0</v>
      </c>
      <c r="D19" s="48"/>
      <c r="E19" s="54"/>
    </row>
    <row r="20" spans="1:5" x14ac:dyDescent="0.2">
      <c r="A20" s="55">
        <v>4121</v>
      </c>
      <c r="B20" s="48" t="s">
        <v>423</v>
      </c>
      <c r="C20" s="277">
        <v>0</v>
      </c>
      <c r="D20" s="48"/>
      <c r="E20" s="54"/>
    </row>
    <row r="21" spans="1:5" x14ac:dyDescent="0.2">
      <c r="A21" s="55">
        <v>4122</v>
      </c>
      <c r="B21" s="48" t="s">
        <v>422</v>
      </c>
      <c r="C21" s="277">
        <v>0</v>
      </c>
      <c r="D21" s="48"/>
      <c r="E21" s="54"/>
    </row>
    <row r="22" spans="1:5" x14ac:dyDescent="0.2">
      <c r="A22" s="55">
        <v>4123</v>
      </c>
      <c r="B22" s="48" t="s">
        <v>421</v>
      </c>
      <c r="C22" s="277">
        <v>0</v>
      </c>
      <c r="D22" s="48"/>
      <c r="E22" s="54"/>
    </row>
    <row r="23" spans="1:5" x14ac:dyDescent="0.2">
      <c r="A23" s="55">
        <v>4124</v>
      </c>
      <c r="B23" s="48" t="s">
        <v>420</v>
      </c>
      <c r="C23" s="277">
        <v>0</v>
      </c>
      <c r="D23" s="48"/>
      <c r="E23" s="54"/>
    </row>
    <row r="24" spans="1:5" x14ac:dyDescent="0.2">
      <c r="A24" s="55">
        <v>4129</v>
      </c>
      <c r="B24" s="48" t="s">
        <v>419</v>
      </c>
      <c r="C24" s="277">
        <v>0</v>
      </c>
      <c r="D24" s="48"/>
      <c r="E24" s="54"/>
    </row>
    <row r="25" spans="1:5" x14ac:dyDescent="0.2">
      <c r="A25" s="55">
        <v>4130</v>
      </c>
      <c r="B25" s="48" t="s">
        <v>418</v>
      </c>
      <c r="C25" s="277">
        <v>0</v>
      </c>
      <c r="D25" s="48"/>
      <c r="E25" s="54"/>
    </row>
    <row r="26" spans="1:5" x14ac:dyDescent="0.2">
      <c r="A26" s="55">
        <v>4131</v>
      </c>
      <c r="B26" s="48" t="s">
        <v>417</v>
      </c>
      <c r="C26" s="277">
        <v>0</v>
      </c>
      <c r="D26" s="48"/>
      <c r="E26" s="54"/>
    </row>
    <row r="27" spans="1:5" ht="22.5" x14ac:dyDescent="0.2">
      <c r="A27" s="55">
        <v>4132</v>
      </c>
      <c r="B27" s="56" t="s">
        <v>416</v>
      </c>
      <c r="C27" s="277">
        <v>0</v>
      </c>
      <c r="D27" s="48"/>
      <c r="E27" s="54"/>
    </row>
    <row r="28" spans="1:5" x14ac:dyDescent="0.2">
      <c r="A28" s="55">
        <v>4140</v>
      </c>
      <c r="B28" s="48" t="s">
        <v>415</v>
      </c>
      <c r="C28" s="277">
        <v>0</v>
      </c>
      <c r="D28" s="48"/>
      <c r="E28" s="54"/>
    </row>
    <row r="29" spans="1:5" x14ac:dyDescent="0.2">
      <c r="A29" s="55">
        <v>4141</v>
      </c>
      <c r="B29" s="48" t="s">
        <v>414</v>
      </c>
      <c r="C29" s="277">
        <v>0</v>
      </c>
      <c r="D29" s="48"/>
      <c r="E29" s="54"/>
    </row>
    <row r="30" spans="1:5" x14ac:dyDescent="0.2">
      <c r="A30" s="55">
        <v>4143</v>
      </c>
      <c r="B30" s="48" t="s">
        <v>413</v>
      </c>
      <c r="C30" s="277">
        <v>0</v>
      </c>
      <c r="D30" s="48"/>
      <c r="E30" s="54"/>
    </row>
    <row r="31" spans="1:5" x14ac:dyDescent="0.2">
      <c r="A31" s="55">
        <v>4144</v>
      </c>
      <c r="B31" s="48" t="s">
        <v>412</v>
      </c>
      <c r="C31" s="277">
        <v>0</v>
      </c>
      <c r="D31" s="48"/>
      <c r="E31" s="54"/>
    </row>
    <row r="32" spans="1:5" ht="22.5" x14ac:dyDescent="0.2">
      <c r="A32" s="55">
        <v>4145</v>
      </c>
      <c r="B32" s="56" t="s">
        <v>411</v>
      </c>
      <c r="C32" s="277">
        <v>0</v>
      </c>
      <c r="D32" s="48"/>
      <c r="E32" s="54"/>
    </row>
    <row r="33" spans="1:5" x14ac:dyDescent="0.2">
      <c r="A33" s="55">
        <v>4149</v>
      </c>
      <c r="B33" s="48" t="s">
        <v>410</v>
      </c>
      <c r="C33" s="277">
        <v>0</v>
      </c>
      <c r="D33" s="56"/>
      <c r="E33" s="54"/>
    </row>
    <row r="34" spans="1:5" x14ac:dyDescent="0.2">
      <c r="A34" s="55">
        <v>4150</v>
      </c>
      <c r="B34" s="48" t="s">
        <v>409</v>
      </c>
      <c r="C34" s="277">
        <v>135.53</v>
      </c>
      <c r="D34" s="56" t="s">
        <v>1553</v>
      </c>
      <c r="E34" s="54"/>
    </row>
    <row r="35" spans="1:5" x14ac:dyDescent="0.2">
      <c r="A35" s="55">
        <v>4151</v>
      </c>
      <c r="B35" s="48" t="s">
        <v>409</v>
      </c>
      <c r="C35" s="277">
        <v>135.53</v>
      </c>
      <c r="D35" s="56" t="s">
        <v>1553</v>
      </c>
      <c r="E35" s="54"/>
    </row>
    <row r="36" spans="1:5" ht="22.5" x14ac:dyDescent="0.2">
      <c r="A36" s="55">
        <v>4154</v>
      </c>
      <c r="B36" s="56" t="s">
        <v>408</v>
      </c>
      <c r="C36" s="277">
        <v>0</v>
      </c>
      <c r="D36" s="56"/>
      <c r="E36" s="54"/>
    </row>
    <row r="37" spans="1:5" x14ac:dyDescent="0.2">
      <c r="A37" s="55">
        <v>4160</v>
      </c>
      <c r="B37" s="48" t="s">
        <v>407</v>
      </c>
      <c r="C37" s="277">
        <v>0</v>
      </c>
      <c r="D37" s="56"/>
      <c r="E37" s="54"/>
    </row>
    <row r="38" spans="1:5" x14ac:dyDescent="0.2">
      <c r="A38" s="55">
        <v>4161</v>
      </c>
      <c r="B38" s="48" t="s">
        <v>406</v>
      </c>
      <c r="C38" s="277">
        <v>0</v>
      </c>
      <c r="D38" s="56"/>
      <c r="E38" s="54"/>
    </row>
    <row r="39" spans="1:5" x14ac:dyDescent="0.2">
      <c r="A39" s="55">
        <v>4162</v>
      </c>
      <c r="B39" s="48" t="s">
        <v>405</v>
      </c>
      <c r="C39" s="277">
        <v>0</v>
      </c>
      <c r="D39" s="56"/>
      <c r="E39" s="54"/>
    </row>
    <row r="40" spans="1:5" x14ac:dyDescent="0.2">
      <c r="A40" s="55">
        <v>4163</v>
      </c>
      <c r="B40" s="48" t="s">
        <v>404</v>
      </c>
      <c r="C40" s="277">
        <v>0</v>
      </c>
      <c r="D40" s="56"/>
      <c r="E40" s="54"/>
    </row>
    <row r="41" spans="1:5" x14ac:dyDescent="0.2">
      <c r="A41" s="55">
        <v>4164</v>
      </c>
      <c r="B41" s="48" t="s">
        <v>403</v>
      </c>
      <c r="C41" s="277">
        <v>0</v>
      </c>
      <c r="D41" s="56"/>
      <c r="E41" s="54"/>
    </row>
    <row r="42" spans="1:5" x14ac:dyDescent="0.2">
      <c r="A42" s="55">
        <v>4165</v>
      </c>
      <c r="B42" s="48" t="s">
        <v>402</v>
      </c>
      <c r="C42" s="277">
        <v>0</v>
      </c>
      <c r="D42" s="56"/>
      <c r="E42" s="54"/>
    </row>
    <row r="43" spans="1:5" ht="22.5" x14ac:dyDescent="0.2">
      <c r="A43" s="55">
        <v>4166</v>
      </c>
      <c r="B43" s="56" t="s">
        <v>401</v>
      </c>
      <c r="C43" s="277">
        <v>0</v>
      </c>
      <c r="D43" s="56"/>
      <c r="E43" s="54"/>
    </row>
    <row r="44" spans="1:5" x14ac:dyDescent="0.2">
      <c r="A44" s="55">
        <v>4168</v>
      </c>
      <c r="B44" s="48" t="s">
        <v>400</v>
      </c>
      <c r="C44" s="277">
        <v>0</v>
      </c>
      <c r="D44" s="56"/>
      <c r="E44" s="54"/>
    </row>
    <row r="45" spans="1:5" x14ac:dyDescent="0.2">
      <c r="A45" s="55">
        <v>4169</v>
      </c>
      <c r="B45" s="48" t="s">
        <v>399</v>
      </c>
      <c r="C45" s="277">
        <v>0</v>
      </c>
      <c r="D45" s="56"/>
      <c r="E45" s="54"/>
    </row>
    <row r="46" spans="1:5" ht="33.75" x14ac:dyDescent="0.2">
      <c r="A46" s="55">
        <v>4170</v>
      </c>
      <c r="B46" s="48" t="s">
        <v>398</v>
      </c>
      <c r="C46" s="277">
        <v>164111.76999999999</v>
      </c>
      <c r="D46" s="56" t="s">
        <v>1554</v>
      </c>
      <c r="E46" s="54"/>
    </row>
    <row r="47" spans="1:5" x14ac:dyDescent="0.2">
      <c r="A47" s="55">
        <v>4171</v>
      </c>
      <c r="B47" s="48" t="s">
        <v>397</v>
      </c>
      <c r="C47" s="277">
        <v>0</v>
      </c>
      <c r="D47" s="56"/>
      <c r="E47" s="54"/>
    </row>
    <row r="48" spans="1:5" x14ac:dyDescent="0.2">
      <c r="A48" s="55">
        <v>4172</v>
      </c>
      <c r="B48" s="48" t="s">
        <v>396</v>
      </c>
      <c r="C48" s="277">
        <v>0</v>
      </c>
      <c r="D48" s="56"/>
      <c r="E48" s="54"/>
    </row>
    <row r="49" spans="1:5" ht="33.75" x14ac:dyDescent="0.2">
      <c r="A49" s="55">
        <v>4173</v>
      </c>
      <c r="B49" s="56" t="s">
        <v>395</v>
      </c>
      <c r="C49" s="277">
        <v>164111.76999999999</v>
      </c>
      <c r="D49" s="56" t="s">
        <v>1554</v>
      </c>
      <c r="E49" s="54"/>
    </row>
    <row r="50" spans="1:5" ht="22.5" x14ac:dyDescent="0.2">
      <c r="A50" s="55">
        <v>4174</v>
      </c>
      <c r="B50" s="56" t="s">
        <v>394</v>
      </c>
      <c r="C50" s="277">
        <v>0</v>
      </c>
      <c r="D50" s="56"/>
      <c r="E50" s="54"/>
    </row>
    <row r="51" spans="1:5" ht="22.5" x14ac:dyDescent="0.2">
      <c r="A51" s="55">
        <v>4175</v>
      </c>
      <c r="B51" s="56" t="s">
        <v>393</v>
      </c>
      <c r="C51" s="277">
        <v>0</v>
      </c>
      <c r="D51" s="56"/>
      <c r="E51" s="54"/>
    </row>
    <row r="52" spans="1:5" ht="22.5" x14ac:dyDescent="0.2">
      <c r="A52" s="55">
        <v>4176</v>
      </c>
      <c r="B52" s="56" t="s">
        <v>392</v>
      </c>
      <c r="C52" s="277">
        <v>0</v>
      </c>
      <c r="D52" s="48"/>
      <c r="E52" s="54"/>
    </row>
    <row r="53" spans="1:5" ht="22.5" x14ac:dyDescent="0.2">
      <c r="A53" s="55">
        <v>4177</v>
      </c>
      <c r="B53" s="56" t="s">
        <v>391</v>
      </c>
      <c r="C53" s="277">
        <v>0</v>
      </c>
      <c r="D53" s="48"/>
      <c r="E53" s="54"/>
    </row>
    <row r="54" spans="1:5" ht="22.5" x14ac:dyDescent="0.2">
      <c r="A54" s="55">
        <v>4178</v>
      </c>
      <c r="B54" s="56" t="s">
        <v>390</v>
      </c>
      <c r="C54" s="277">
        <v>0</v>
      </c>
      <c r="D54" s="48"/>
      <c r="E54" s="54"/>
    </row>
    <row r="55" spans="1:5" x14ac:dyDescent="0.2">
      <c r="A55" s="55"/>
      <c r="B55" s="56"/>
      <c r="C55" s="50"/>
      <c r="D55" s="48"/>
      <c r="E55" s="54"/>
    </row>
    <row r="56" spans="1:5" x14ac:dyDescent="0.2">
      <c r="A56" s="53" t="s">
        <v>389</v>
      </c>
      <c r="B56" s="53"/>
      <c r="C56" s="53"/>
      <c r="D56" s="53"/>
      <c r="E56" s="53"/>
    </row>
    <row r="57" spans="1:5" x14ac:dyDescent="0.2">
      <c r="A57" s="52" t="s">
        <v>103</v>
      </c>
      <c r="B57" s="52" t="s">
        <v>104</v>
      </c>
      <c r="C57" s="52" t="s">
        <v>105</v>
      </c>
      <c r="D57" s="52" t="s">
        <v>388</v>
      </c>
      <c r="E57" s="52"/>
    </row>
    <row r="58" spans="1:5" ht="67.5" x14ac:dyDescent="0.2">
      <c r="A58" s="55">
        <v>4200</v>
      </c>
      <c r="B58" s="56" t="s">
        <v>387</v>
      </c>
      <c r="C58" s="324">
        <v>26359443.620000001</v>
      </c>
      <c r="D58" s="56" t="s">
        <v>1555</v>
      </c>
      <c r="E58" s="128"/>
    </row>
    <row r="59" spans="1:5" ht="22.5" x14ac:dyDescent="0.2">
      <c r="A59" s="55">
        <v>4210</v>
      </c>
      <c r="B59" s="56" t="s">
        <v>386</v>
      </c>
      <c r="C59" s="324">
        <v>0</v>
      </c>
      <c r="D59" s="56"/>
      <c r="E59" s="128"/>
    </row>
    <row r="60" spans="1:5" x14ac:dyDescent="0.2">
      <c r="A60" s="55">
        <v>4211</v>
      </c>
      <c r="B60" s="48" t="s">
        <v>296</v>
      </c>
      <c r="C60" s="324">
        <v>0</v>
      </c>
      <c r="D60" s="56"/>
      <c r="E60" s="128"/>
    </row>
    <row r="61" spans="1:5" x14ac:dyDescent="0.2">
      <c r="A61" s="55">
        <v>4212</v>
      </c>
      <c r="B61" s="48" t="s">
        <v>293</v>
      </c>
      <c r="C61" s="324">
        <v>0</v>
      </c>
      <c r="D61" s="56"/>
      <c r="E61" s="128"/>
    </row>
    <row r="62" spans="1:5" x14ac:dyDescent="0.2">
      <c r="A62" s="55">
        <v>4213</v>
      </c>
      <c r="B62" s="48" t="s">
        <v>290</v>
      </c>
      <c r="C62" s="324">
        <v>0</v>
      </c>
      <c r="D62" s="56"/>
      <c r="E62" s="128"/>
    </row>
    <row r="63" spans="1:5" x14ac:dyDescent="0.2">
      <c r="A63" s="55">
        <v>4214</v>
      </c>
      <c r="B63" s="48" t="s">
        <v>385</v>
      </c>
      <c r="C63" s="324">
        <v>0</v>
      </c>
      <c r="D63" s="56"/>
      <c r="E63" s="128"/>
    </row>
    <row r="64" spans="1:5" x14ac:dyDescent="0.2">
      <c r="A64" s="55">
        <v>4215</v>
      </c>
      <c r="B64" s="48" t="s">
        <v>384</v>
      </c>
      <c r="C64" s="324">
        <v>0</v>
      </c>
      <c r="D64" s="56"/>
      <c r="E64" s="128"/>
    </row>
    <row r="65" spans="1:5" ht="67.5" x14ac:dyDescent="0.2">
      <c r="A65" s="55">
        <v>4220</v>
      </c>
      <c r="B65" s="48" t="s">
        <v>383</v>
      </c>
      <c r="C65" s="324">
        <v>26359443.620000001</v>
      </c>
      <c r="D65" s="56" t="s">
        <v>1555</v>
      </c>
      <c r="E65" s="128"/>
    </row>
    <row r="66" spans="1:5" ht="33.75" x14ac:dyDescent="0.2">
      <c r="A66" s="55">
        <v>4221</v>
      </c>
      <c r="B66" s="48" t="s">
        <v>382</v>
      </c>
      <c r="C66" s="324">
        <v>750000</v>
      </c>
      <c r="D66" s="56" t="s">
        <v>1556</v>
      </c>
      <c r="E66" s="128"/>
    </row>
    <row r="67" spans="1:5" ht="33.75" x14ac:dyDescent="0.2">
      <c r="A67" s="55">
        <v>4223</v>
      </c>
      <c r="B67" s="48" t="s">
        <v>323</v>
      </c>
      <c r="C67" s="324">
        <v>25609443.620000001</v>
      </c>
      <c r="D67" s="56" t="s">
        <v>1557</v>
      </c>
      <c r="E67" s="128"/>
    </row>
    <row r="68" spans="1:5" x14ac:dyDescent="0.2">
      <c r="A68" s="55">
        <v>4225</v>
      </c>
      <c r="B68" s="48" t="s">
        <v>315</v>
      </c>
      <c r="C68" s="324">
        <v>0</v>
      </c>
      <c r="D68" s="56"/>
      <c r="E68" s="128"/>
    </row>
    <row r="69" spans="1:5" x14ac:dyDescent="0.2">
      <c r="A69" s="55">
        <v>4227</v>
      </c>
      <c r="B69" s="48" t="s">
        <v>381</v>
      </c>
      <c r="C69" s="324">
        <v>0</v>
      </c>
      <c r="D69" s="56"/>
      <c r="E69" s="128"/>
    </row>
    <row r="70" spans="1:5" x14ac:dyDescent="0.2">
      <c r="A70" s="54"/>
      <c r="B70" s="54"/>
      <c r="C70" s="325"/>
      <c r="D70" s="128"/>
      <c r="E70" s="128"/>
    </row>
    <row r="71" spans="1:5" x14ac:dyDescent="0.2">
      <c r="A71" s="53" t="s">
        <v>380</v>
      </c>
      <c r="B71" s="53"/>
      <c r="C71" s="53"/>
      <c r="D71" s="53"/>
      <c r="E71" s="53"/>
    </row>
    <row r="72" spans="1:5" x14ac:dyDescent="0.2">
      <c r="A72" s="52" t="s">
        <v>103</v>
      </c>
      <c r="B72" s="52" t="s">
        <v>104</v>
      </c>
      <c r="C72" s="52" t="s">
        <v>105</v>
      </c>
      <c r="D72" s="52" t="s">
        <v>217</v>
      </c>
      <c r="E72" s="52" t="s">
        <v>120</v>
      </c>
    </row>
    <row r="73" spans="1:5" x14ac:dyDescent="0.2">
      <c r="A73" s="51">
        <v>4300</v>
      </c>
      <c r="B73" s="48" t="s">
        <v>379</v>
      </c>
      <c r="C73" s="277">
        <v>882670.86</v>
      </c>
      <c r="D73" s="56" t="s">
        <v>1558</v>
      </c>
      <c r="E73" s="56" t="s">
        <v>1541</v>
      </c>
    </row>
    <row r="74" spans="1:5" x14ac:dyDescent="0.2">
      <c r="A74" s="51">
        <v>4310</v>
      </c>
      <c r="B74" s="48" t="s">
        <v>378</v>
      </c>
      <c r="C74" s="277">
        <v>882670.86</v>
      </c>
      <c r="D74" s="56" t="s">
        <v>1558</v>
      </c>
      <c r="E74" s="56" t="s">
        <v>1541</v>
      </c>
    </row>
    <row r="75" spans="1:5" x14ac:dyDescent="0.2">
      <c r="A75" s="51">
        <v>4311</v>
      </c>
      <c r="B75" s="48" t="s">
        <v>377</v>
      </c>
      <c r="C75" s="277">
        <v>0</v>
      </c>
      <c r="D75" s="56"/>
      <c r="E75" s="56"/>
    </row>
    <row r="76" spans="1:5" x14ac:dyDescent="0.2">
      <c r="A76" s="51">
        <v>4319</v>
      </c>
      <c r="B76" s="48" t="s">
        <v>376</v>
      </c>
      <c r="C76" s="277">
        <v>882670.86</v>
      </c>
      <c r="D76" s="56" t="s">
        <v>1558</v>
      </c>
      <c r="E76" s="56" t="s">
        <v>1541</v>
      </c>
    </row>
    <row r="77" spans="1:5" x14ac:dyDescent="0.2">
      <c r="A77" s="51">
        <v>4320</v>
      </c>
      <c r="B77" s="48" t="s">
        <v>375</v>
      </c>
      <c r="C77" s="277">
        <v>0</v>
      </c>
      <c r="D77" s="48"/>
      <c r="E77" s="48"/>
    </row>
    <row r="78" spans="1:5" x14ac:dyDescent="0.2">
      <c r="A78" s="51">
        <v>4321</v>
      </c>
      <c r="B78" s="48" t="s">
        <v>374</v>
      </c>
      <c r="C78" s="277">
        <v>0</v>
      </c>
      <c r="D78" s="48"/>
      <c r="E78" s="48"/>
    </row>
    <row r="79" spans="1:5" x14ac:dyDescent="0.2">
      <c r="A79" s="51">
        <v>4322</v>
      </c>
      <c r="B79" s="48" t="s">
        <v>373</v>
      </c>
      <c r="C79" s="277">
        <v>0</v>
      </c>
      <c r="D79" s="48"/>
      <c r="E79" s="48"/>
    </row>
    <row r="80" spans="1:5" x14ac:dyDescent="0.2">
      <c r="A80" s="51">
        <v>4323</v>
      </c>
      <c r="B80" s="48" t="s">
        <v>372</v>
      </c>
      <c r="C80" s="277">
        <v>0</v>
      </c>
      <c r="D80" s="48"/>
      <c r="E80" s="48"/>
    </row>
    <row r="81" spans="1:5" x14ac:dyDescent="0.2">
      <c r="A81" s="51">
        <v>4324</v>
      </c>
      <c r="B81" s="48" t="s">
        <v>371</v>
      </c>
      <c r="C81" s="277">
        <v>0</v>
      </c>
      <c r="D81" s="48"/>
      <c r="E81" s="48"/>
    </row>
    <row r="82" spans="1:5" x14ac:dyDescent="0.2">
      <c r="A82" s="51">
        <v>4325</v>
      </c>
      <c r="B82" s="48" t="s">
        <v>370</v>
      </c>
      <c r="C82" s="277">
        <v>0</v>
      </c>
      <c r="D82" s="48"/>
      <c r="E82" s="48"/>
    </row>
    <row r="83" spans="1:5" x14ac:dyDescent="0.2">
      <c r="A83" s="51">
        <v>4330</v>
      </c>
      <c r="B83" s="48" t="s">
        <v>369</v>
      </c>
      <c r="C83" s="277">
        <v>0</v>
      </c>
      <c r="D83" s="48"/>
      <c r="E83" s="48"/>
    </row>
    <row r="84" spans="1:5" x14ac:dyDescent="0.2">
      <c r="A84" s="51">
        <v>4331</v>
      </c>
      <c r="B84" s="48" t="s">
        <v>369</v>
      </c>
      <c r="C84" s="277">
        <v>0</v>
      </c>
      <c r="D84" s="48"/>
      <c r="E84" s="48"/>
    </row>
    <row r="85" spans="1:5" x14ac:dyDescent="0.2">
      <c r="A85" s="51">
        <v>4340</v>
      </c>
      <c r="B85" s="48" t="s">
        <v>368</v>
      </c>
      <c r="C85" s="277">
        <v>0</v>
      </c>
      <c r="D85" s="48"/>
      <c r="E85" s="48"/>
    </row>
    <row r="86" spans="1:5" x14ac:dyDescent="0.2">
      <c r="A86" s="51">
        <v>4341</v>
      </c>
      <c r="B86" s="48" t="s">
        <v>368</v>
      </c>
      <c r="C86" s="277">
        <v>0</v>
      </c>
      <c r="D86" s="48"/>
      <c r="E86" s="48"/>
    </row>
    <row r="87" spans="1:5" x14ac:dyDescent="0.2">
      <c r="A87" s="51">
        <v>4390</v>
      </c>
      <c r="B87" s="48" t="s">
        <v>362</v>
      </c>
      <c r="C87" s="277">
        <v>0</v>
      </c>
      <c r="D87" s="48"/>
      <c r="E87" s="48"/>
    </row>
    <row r="88" spans="1:5" x14ac:dyDescent="0.2">
      <c r="A88" s="51">
        <v>4392</v>
      </c>
      <c r="B88" s="48" t="s">
        <v>367</v>
      </c>
      <c r="C88" s="277">
        <v>0</v>
      </c>
      <c r="D88" s="48"/>
      <c r="E88" s="48"/>
    </row>
    <row r="89" spans="1:5" x14ac:dyDescent="0.2">
      <c r="A89" s="51">
        <v>4393</v>
      </c>
      <c r="B89" s="48" t="s">
        <v>366</v>
      </c>
      <c r="C89" s="277">
        <v>0</v>
      </c>
      <c r="D89" s="48"/>
      <c r="E89" s="48"/>
    </row>
    <row r="90" spans="1:5" x14ac:dyDescent="0.2">
      <c r="A90" s="51">
        <v>4394</v>
      </c>
      <c r="B90" s="48" t="s">
        <v>365</v>
      </c>
      <c r="C90" s="277">
        <v>0</v>
      </c>
      <c r="D90" s="48"/>
      <c r="E90" s="48"/>
    </row>
    <row r="91" spans="1:5" x14ac:dyDescent="0.2">
      <c r="A91" s="51">
        <v>4395</v>
      </c>
      <c r="B91" s="48" t="s">
        <v>246</v>
      </c>
      <c r="C91" s="277">
        <v>0</v>
      </c>
      <c r="D91" s="48"/>
      <c r="E91" s="48"/>
    </row>
    <row r="92" spans="1:5" x14ac:dyDescent="0.2">
      <c r="A92" s="51">
        <v>4396</v>
      </c>
      <c r="B92" s="48" t="s">
        <v>364</v>
      </c>
      <c r="C92" s="277">
        <v>0</v>
      </c>
      <c r="D92" s="48"/>
      <c r="E92" s="48"/>
    </row>
    <row r="93" spans="1:5" x14ac:dyDescent="0.2">
      <c r="A93" s="51">
        <v>4397</v>
      </c>
      <c r="B93" s="48" t="s">
        <v>363</v>
      </c>
      <c r="C93" s="277">
        <v>0</v>
      </c>
      <c r="D93" s="48"/>
      <c r="E93" s="48"/>
    </row>
    <row r="94" spans="1:5" x14ac:dyDescent="0.2">
      <c r="A94" s="51">
        <v>4399</v>
      </c>
      <c r="B94" s="48" t="s">
        <v>362</v>
      </c>
      <c r="C94" s="277">
        <v>0</v>
      </c>
      <c r="D94" s="48"/>
      <c r="E94" s="48"/>
    </row>
    <row r="95" spans="1:5" x14ac:dyDescent="0.2">
      <c r="A95" s="54"/>
      <c r="B95" s="54"/>
      <c r="C95" s="54"/>
      <c r="D95" s="54"/>
      <c r="E95" s="54"/>
    </row>
    <row r="96" spans="1:5" x14ac:dyDescent="0.2">
      <c r="A96" s="53" t="s">
        <v>361</v>
      </c>
      <c r="B96" s="53"/>
      <c r="C96" s="53"/>
      <c r="D96" s="53"/>
      <c r="E96" s="53"/>
    </row>
    <row r="97" spans="1:5" x14ac:dyDescent="0.2">
      <c r="A97" s="52" t="s">
        <v>103</v>
      </c>
      <c r="B97" s="52" t="s">
        <v>104</v>
      </c>
      <c r="C97" s="52" t="s">
        <v>105</v>
      </c>
      <c r="D97" s="52" t="s">
        <v>360</v>
      </c>
      <c r="E97" s="52" t="s">
        <v>120</v>
      </c>
    </row>
    <row r="98" spans="1:5" ht="67.5" x14ac:dyDescent="0.2">
      <c r="A98" s="51">
        <v>5000</v>
      </c>
      <c r="B98" s="48" t="s">
        <v>359</v>
      </c>
      <c r="C98" s="277">
        <v>28965382.07</v>
      </c>
      <c r="D98" s="49">
        <f>IFERROR(C98/$C$98,"")</f>
        <v>1</v>
      </c>
      <c r="E98" s="56" t="s">
        <v>1559</v>
      </c>
    </row>
    <row r="99" spans="1:5" ht="67.5" x14ac:dyDescent="0.2">
      <c r="A99" s="51">
        <v>5100</v>
      </c>
      <c r="B99" s="48" t="s">
        <v>358</v>
      </c>
      <c r="C99" s="277">
        <v>27998998.27</v>
      </c>
      <c r="D99" s="49">
        <f t="shared" ref="D99:D162" si="0">IFERROR(C99/$C$98,"")</f>
        <v>0.96663659406720193</v>
      </c>
      <c r="E99" s="56" t="s">
        <v>1559</v>
      </c>
    </row>
    <row r="100" spans="1:5" ht="33.75" x14ac:dyDescent="0.2">
      <c r="A100" s="51">
        <v>5110</v>
      </c>
      <c r="B100" s="48" t="s">
        <v>357</v>
      </c>
      <c r="C100" s="277">
        <v>18382028.59</v>
      </c>
      <c r="D100" s="49">
        <f>IFERROR(C100/$C$99,"")</f>
        <v>0.65652450893915504</v>
      </c>
      <c r="E100" s="56" t="s">
        <v>1560</v>
      </c>
    </row>
    <row r="101" spans="1:5" ht="22.5" x14ac:dyDescent="0.2">
      <c r="A101" s="51">
        <v>5111</v>
      </c>
      <c r="B101" s="48" t="s">
        <v>356</v>
      </c>
      <c r="C101" s="277">
        <v>10130715.630000001</v>
      </c>
      <c r="D101" s="49">
        <f>IFERROR(C101/$C$100,"")</f>
        <v>0.55112065463281934</v>
      </c>
      <c r="E101" s="56" t="s">
        <v>1561</v>
      </c>
    </row>
    <row r="102" spans="1:5" x14ac:dyDescent="0.2">
      <c r="A102" s="51">
        <v>5112</v>
      </c>
      <c r="B102" s="48" t="s">
        <v>355</v>
      </c>
      <c r="C102" s="277">
        <v>0</v>
      </c>
      <c r="D102" s="49">
        <f t="shared" si="0"/>
        <v>0</v>
      </c>
      <c r="E102" s="56"/>
    </row>
    <row r="103" spans="1:5" ht="22.5" x14ac:dyDescent="0.2">
      <c r="A103" s="51">
        <v>5113</v>
      </c>
      <c r="B103" s="48" t="s">
        <v>354</v>
      </c>
      <c r="C103" s="277">
        <v>3010287.65</v>
      </c>
      <c r="D103" s="49">
        <f t="shared" ref="D103:D105" si="1">IFERROR(C103/$C$100,"")</f>
        <v>0.16376253770150404</v>
      </c>
      <c r="E103" s="56" t="s">
        <v>1562</v>
      </c>
    </row>
    <row r="104" spans="1:5" x14ac:dyDescent="0.2">
      <c r="A104" s="51">
        <v>5114</v>
      </c>
      <c r="B104" s="48" t="s">
        <v>353</v>
      </c>
      <c r="C104" s="277">
        <v>2112278.61</v>
      </c>
      <c r="D104" s="49">
        <f t="shared" si="1"/>
        <v>0.11490998393665321</v>
      </c>
      <c r="E104" s="56"/>
    </row>
    <row r="105" spans="1:5" ht="22.5" x14ac:dyDescent="0.2">
      <c r="A105" s="51">
        <v>5115</v>
      </c>
      <c r="B105" s="48" t="s">
        <v>352</v>
      </c>
      <c r="C105" s="277">
        <v>3128746.7</v>
      </c>
      <c r="D105" s="49">
        <f t="shared" si="1"/>
        <v>0.17020682372902349</v>
      </c>
      <c r="E105" s="56" t="s">
        <v>1561</v>
      </c>
    </row>
    <row r="106" spans="1:5" x14ac:dyDescent="0.2">
      <c r="A106" s="51">
        <v>5116</v>
      </c>
      <c r="B106" s="48" t="s">
        <v>351</v>
      </c>
      <c r="C106" s="277">
        <v>0</v>
      </c>
      <c r="D106" s="49">
        <f t="shared" si="0"/>
        <v>0</v>
      </c>
      <c r="E106" s="56"/>
    </row>
    <row r="107" spans="1:5" x14ac:dyDescent="0.2">
      <c r="A107" s="51">
        <v>5120</v>
      </c>
      <c r="B107" s="48" t="s">
        <v>350</v>
      </c>
      <c r="C107" s="277">
        <v>274156.14</v>
      </c>
      <c r="D107" s="49">
        <f>IFERROR(C107/$C$99,"")</f>
        <v>9.7916410207342756E-3</v>
      </c>
      <c r="E107" s="56"/>
    </row>
    <row r="108" spans="1:5" x14ac:dyDescent="0.2">
      <c r="A108" s="51">
        <v>5121</v>
      </c>
      <c r="B108" s="48" t="s">
        <v>349</v>
      </c>
      <c r="C108" s="277">
        <v>153637.06</v>
      </c>
      <c r="D108" s="49">
        <f>IFERROR(C108/$C$107,"")</f>
        <v>0.56039985097543321</v>
      </c>
      <c r="E108" s="56"/>
    </row>
    <row r="109" spans="1:5" x14ac:dyDescent="0.2">
      <c r="A109" s="51">
        <v>5122</v>
      </c>
      <c r="B109" s="48" t="s">
        <v>348</v>
      </c>
      <c r="C109" s="277">
        <v>24332.240000000002</v>
      </c>
      <c r="D109" s="49">
        <f t="shared" ref="D109" si="2">IFERROR(C109/$C$107,"")</f>
        <v>8.8753219242144271E-2</v>
      </c>
      <c r="E109" s="56"/>
    </row>
    <row r="110" spans="1:5" x14ac:dyDescent="0.2">
      <c r="A110" s="51">
        <v>5123</v>
      </c>
      <c r="B110" s="48" t="s">
        <v>347</v>
      </c>
      <c r="C110" s="277">
        <v>0</v>
      </c>
      <c r="D110" s="49">
        <f t="shared" si="0"/>
        <v>0</v>
      </c>
      <c r="E110" s="56"/>
    </row>
    <row r="111" spans="1:5" x14ac:dyDescent="0.2">
      <c r="A111" s="51">
        <v>5124</v>
      </c>
      <c r="B111" s="48" t="s">
        <v>346</v>
      </c>
      <c r="C111" s="277">
        <v>2784.27</v>
      </c>
      <c r="D111" s="49">
        <f t="shared" ref="D111:D114" si="3">IFERROR(C111/$C$107,"")</f>
        <v>1.0155782029904564E-2</v>
      </c>
      <c r="E111" s="56"/>
    </row>
    <row r="112" spans="1:5" x14ac:dyDescent="0.2">
      <c r="A112" s="51">
        <v>5125</v>
      </c>
      <c r="B112" s="48" t="s">
        <v>345</v>
      </c>
      <c r="C112" s="277">
        <v>2301.6799999999998</v>
      </c>
      <c r="D112" s="49">
        <f t="shared" si="3"/>
        <v>8.3955077570029967E-3</v>
      </c>
      <c r="E112" s="56"/>
    </row>
    <row r="113" spans="1:5" x14ac:dyDescent="0.2">
      <c r="A113" s="51">
        <v>5126</v>
      </c>
      <c r="B113" s="48" t="s">
        <v>344</v>
      </c>
      <c r="C113" s="277">
        <v>62500</v>
      </c>
      <c r="D113" s="49">
        <f t="shared" si="3"/>
        <v>0.2279722788626948</v>
      </c>
      <c r="E113" s="56"/>
    </row>
    <row r="114" spans="1:5" x14ac:dyDescent="0.2">
      <c r="A114" s="51">
        <v>5127</v>
      </c>
      <c r="B114" s="48" t="s">
        <v>343</v>
      </c>
      <c r="C114" s="277">
        <v>3532.98</v>
      </c>
      <c r="D114" s="49">
        <f t="shared" si="3"/>
        <v>1.2886744028421175E-2</v>
      </c>
      <c r="E114" s="56"/>
    </row>
    <row r="115" spans="1:5" x14ac:dyDescent="0.2">
      <c r="A115" s="51">
        <v>5128</v>
      </c>
      <c r="B115" s="48" t="s">
        <v>342</v>
      </c>
      <c r="C115" s="277">
        <v>0</v>
      </c>
      <c r="D115" s="49">
        <f t="shared" si="0"/>
        <v>0</v>
      </c>
      <c r="E115" s="56"/>
    </row>
    <row r="116" spans="1:5" x14ac:dyDescent="0.2">
      <c r="A116" s="51">
        <v>5129</v>
      </c>
      <c r="B116" s="48" t="s">
        <v>341</v>
      </c>
      <c r="C116" s="277">
        <v>25067.91</v>
      </c>
      <c r="D116" s="49">
        <f>IFERROR(C116/$C$107,"")</f>
        <v>9.1436617104398973E-2</v>
      </c>
      <c r="E116" s="56"/>
    </row>
    <row r="117" spans="1:5" ht="33.75" x14ac:dyDescent="0.2">
      <c r="A117" s="51">
        <v>5130</v>
      </c>
      <c r="B117" s="48" t="s">
        <v>340</v>
      </c>
      <c r="C117" s="277">
        <v>9342813.5399999991</v>
      </c>
      <c r="D117" s="49">
        <f>IFERROR(C117/$C$99,"")</f>
        <v>0.3336838500401107</v>
      </c>
      <c r="E117" s="56" t="s">
        <v>1563</v>
      </c>
    </row>
    <row r="118" spans="1:5" x14ac:dyDescent="0.2">
      <c r="A118" s="51">
        <v>5131</v>
      </c>
      <c r="B118" s="48" t="s">
        <v>339</v>
      </c>
      <c r="C118" s="277">
        <v>319545.07</v>
      </c>
      <c r="D118" s="49">
        <f>IFERROR(C118/$C$117,"")</f>
        <v>3.4202231333410514E-2</v>
      </c>
      <c r="E118" s="56"/>
    </row>
    <row r="119" spans="1:5" x14ac:dyDescent="0.2">
      <c r="A119" s="51">
        <v>5132</v>
      </c>
      <c r="B119" s="48" t="s">
        <v>338</v>
      </c>
      <c r="C119" s="277">
        <v>0</v>
      </c>
      <c r="D119" s="49">
        <f t="shared" si="0"/>
        <v>0</v>
      </c>
      <c r="E119" s="56"/>
    </row>
    <row r="120" spans="1:5" ht="33.75" x14ac:dyDescent="0.2">
      <c r="A120" s="51">
        <v>5133</v>
      </c>
      <c r="B120" s="48" t="s">
        <v>337</v>
      </c>
      <c r="C120" s="277">
        <v>7813498.71</v>
      </c>
      <c r="D120" s="49">
        <f t="shared" ref="D120:D126" si="4">IFERROR(C120/$C$117,"")</f>
        <v>0.83631110441705347</v>
      </c>
      <c r="E120" s="56" t="s">
        <v>1563</v>
      </c>
    </row>
    <row r="121" spans="1:5" x14ac:dyDescent="0.2">
      <c r="A121" s="51">
        <v>5134</v>
      </c>
      <c r="B121" s="48" t="s">
        <v>336</v>
      </c>
      <c r="C121" s="277">
        <v>59403.6</v>
      </c>
      <c r="D121" s="49">
        <f t="shared" si="4"/>
        <v>6.3582131598443527E-3</v>
      </c>
      <c r="E121" s="48"/>
    </row>
    <row r="122" spans="1:5" x14ac:dyDescent="0.2">
      <c r="A122" s="51">
        <v>5135</v>
      </c>
      <c r="B122" s="48" t="s">
        <v>335</v>
      </c>
      <c r="C122" s="277">
        <v>516232.55</v>
      </c>
      <c r="D122" s="49">
        <f t="shared" si="4"/>
        <v>5.5254506342208347E-2</v>
      </c>
      <c r="E122" s="48"/>
    </row>
    <row r="123" spans="1:5" x14ac:dyDescent="0.2">
      <c r="A123" s="51">
        <v>5136</v>
      </c>
      <c r="B123" s="48" t="s">
        <v>334</v>
      </c>
      <c r="C123" s="277">
        <v>133807.21</v>
      </c>
      <c r="D123" s="49">
        <f t="shared" si="4"/>
        <v>1.4321939470066745E-2</v>
      </c>
      <c r="E123" s="48"/>
    </row>
    <row r="124" spans="1:5" x14ac:dyDescent="0.2">
      <c r="A124" s="51">
        <v>5137</v>
      </c>
      <c r="B124" s="48" t="s">
        <v>333</v>
      </c>
      <c r="C124" s="277">
        <v>4719</v>
      </c>
      <c r="D124" s="49">
        <f t="shared" si="4"/>
        <v>5.0509410037953095E-4</v>
      </c>
      <c r="E124" s="48"/>
    </row>
    <row r="125" spans="1:5" x14ac:dyDescent="0.2">
      <c r="A125" s="51">
        <v>5138</v>
      </c>
      <c r="B125" s="48" t="s">
        <v>332</v>
      </c>
      <c r="C125" s="277">
        <v>160210.47</v>
      </c>
      <c r="D125" s="49">
        <f t="shared" si="4"/>
        <v>1.7147989662223317E-2</v>
      </c>
      <c r="E125" s="48"/>
    </row>
    <row r="126" spans="1:5" x14ac:dyDescent="0.2">
      <c r="A126" s="51">
        <v>5139</v>
      </c>
      <c r="B126" s="48" t="s">
        <v>331</v>
      </c>
      <c r="C126" s="277">
        <v>335396.93</v>
      </c>
      <c r="D126" s="49">
        <f t="shared" si="4"/>
        <v>3.5898921514813838E-2</v>
      </c>
      <c r="E126" s="48"/>
    </row>
    <row r="127" spans="1:5" x14ac:dyDescent="0.2">
      <c r="A127" s="51">
        <v>5200</v>
      </c>
      <c r="B127" s="48" t="s">
        <v>330</v>
      </c>
      <c r="C127" s="277">
        <v>0</v>
      </c>
      <c r="D127" s="49">
        <f t="shared" si="0"/>
        <v>0</v>
      </c>
      <c r="E127" s="48"/>
    </row>
    <row r="128" spans="1:5" x14ac:dyDescent="0.2">
      <c r="A128" s="51">
        <v>5210</v>
      </c>
      <c r="B128" s="48" t="s">
        <v>329</v>
      </c>
      <c r="C128" s="277">
        <v>0</v>
      </c>
      <c r="D128" s="49">
        <f t="shared" si="0"/>
        <v>0</v>
      </c>
      <c r="E128" s="48"/>
    </row>
    <row r="129" spans="1:5" x14ac:dyDescent="0.2">
      <c r="A129" s="51">
        <v>5211</v>
      </c>
      <c r="B129" s="48" t="s">
        <v>328</v>
      </c>
      <c r="C129" s="277">
        <v>0</v>
      </c>
      <c r="D129" s="49">
        <f t="shared" si="0"/>
        <v>0</v>
      </c>
      <c r="E129" s="48"/>
    </row>
    <row r="130" spans="1:5" x14ac:dyDescent="0.2">
      <c r="A130" s="51">
        <v>5212</v>
      </c>
      <c r="B130" s="48" t="s">
        <v>327</v>
      </c>
      <c r="C130" s="277">
        <v>0</v>
      </c>
      <c r="D130" s="49">
        <f t="shared" si="0"/>
        <v>0</v>
      </c>
      <c r="E130" s="48"/>
    </row>
    <row r="131" spans="1:5" x14ac:dyDescent="0.2">
      <c r="A131" s="51">
        <v>5220</v>
      </c>
      <c r="B131" s="48" t="s">
        <v>326</v>
      </c>
      <c r="C131" s="277">
        <v>0</v>
      </c>
      <c r="D131" s="49">
        <f t="shared" si="0"/>
        <v>0</v>
      </c>
      <c r="E131" s="48"/>
    </row>
    <row r="132" spans="1:5" x14ac:dyDescent="0.2">
      <c r="A132" s="51">
        <v>5221</v>
      </c>
      <c r="B132" s="48" t="s">
        <v>325</v>
      </c>
      <c r="C132" s="277">
        <v>0</v>
      </c>
      <c r="D132" s="49">
        <f t="shared" si="0"/>
        <v>0</v>
      </c>
      <c r="E132" s="48"/>
    </row>
    <row r="133" spans="1:5" x14ac:dyDescent="0.2">
      <c r="A133" s="51">
        <v>5222</v>
      </c>
      <c r="B133" s="48" t="s">
        <v>324</v>
      </c>
      <c r="C133" s="277">
        <v>0</v>
      </c>
      <c r="D133" s="49">
        <f t="shared" si="0"/>
        <v>0</v>
      </c>
      <c r="E133" s="48"/>
    </row>
    <row r="134" spans="1:5" x14ac:dyDescent="0.2">
      <c r="A134" s="51">
        <v>5230</v>
      </c>
      <c r="B134" s="48" t="s">
        <v>323</v>
      </c>
      <c r="C134" s="277">
        <v>0</v>
      </c>
      <c r="D134" s="49">
        <f t="shared" si="0"/>
        <v>0</v>
      </c>
      <c r="E134" s="48"/>
    </row>
    <row r="135" spans="1:5" x14ac:dyDescent="0.2">
      <c r="A135" s="51">
        <v>5231</v>
      </c>
      <c r="B135" s="48" t="s">
        <v>322</v>
      </c>
      <c r="C135" s="277">
        <v>0</v>
      </c>
      <c r="D135" s="49">
        <f t="shared" si="0"/>
        <v>0</v>
      </c>
      <c r="E135" s="48"/>
    </row>
    <row r="136" spans="1:5" x14ac:dyDescent="0.2">
      <c r="A136" s="51">
        <v>5232</v>
      </c>
      <c r="B136" s="48" t="s">
        <v>321</v>
      </c>
      <c r="C136" s="277">
        <v>0</v>
      </c>
      <c r="D136" s="49">
        <f t="shared" si="0"/>
        <v>0</v>
      </c>
      <c r="E136" s="48"/>
    </row>
    <row r="137" spans="1:5" x14ac:dyDescent="0.2">
      <c r="A137" s="51">
        <v>5240</v>
      </c>
      <c r="B137" s="48" t="s">
        <v>320</v>
      </c>
      <c r="C137" s="277">
        <v>0</v>
      </c>
      <c r="D137" s="49">
        <f t="shared" si="0"/>
        <v>0</v>
      </c>
      <c r="E137" s="48"/>
    </row>
    <row r="138" spans="1:5" x14ac:dyDescent="0.2">
      <c r="A138" s="51">
        <v>5241</v>
      </c>
      <c r="B138" s="48" t="s">
        <v>319</v>
      </c>
      <c r="C138" s="277">
        <v>0</v>
      </c>
      <c r="D138" s="49">
        <f t="shared" si="0"/>
        <v>0</v>
      </c>
      <c r="E138" s="48"/>
    </row>
    <row r="139" spans="1:5" x14ac:dyDescent="0.2">
      <c r="A139" s="51">
        <v>5242</v>
      </c>
      <c r="B139" s="48" t="s">
        <v>318</v>
      </c>
      <c r="C139" s="277">
        <v>0</v>
      </c>
      <c r="D139" s="49">
        <f t="shared" si="0"/>
        <v>0</v>
      </c>
      <c r="E139" s="48"/>
    </row>
    <row r="140" spans="1:5" x14ac:dyDescent="0.2">
      <c r="A140" s="51">
        <v>5243</v>
      </c>
      <c r="B140" s="48" t="s">
        <v>317</v>
      </c>
      <c r="C140" s="277">
        <v>0</v>
      </c>
      <c r="D140" s="49">
        <f t="shared" si="0"/>
        <v>0</v>
      </c>
      <c r="E140" s="48"/>
    </row>
    <row r="141" spans="1:5" x14ac:dyDescent="0.2">
      <c r="A141" s="51">
        <v>5244</v>
      </c>
      <c r="B141" s="48" t="s">
        <v>316</v>
      </c>
      <c r="C141" s="277">
        <v>0</v>
      </c>
      <c r="D141" s="49">
        <f t="shared" si="0"/>
        <v>0</v>
      </c>
      <c r="E141" s="48"/>
    </row>
    <row r="142" spans="1:5" x14ac:dyDescent="0.2">
      <c r="A142" s="51">
        <v>5250</v>
      </c>
      <c r="B142" s="48" t="s">
        <v>315</v>
      </c>
      <c r="C142" s="277">
        <v>0</v>
      </c>
      <c r="D142" s="49">
        <f t="shared" si="0"/>
        <v>0</v>
      </c>
      <c r="E142" s="48"/>
    </row>
    <row r="143" spans="1:5" x14ac:dyDescent="0.2">
      <c r="A143" s="51">
        <v>5251</v>
      </c>
      <c r="B143" s="48" t="s">
        <v>314</v>
      </c>
      <c r="C143" s="277">
        <v>0</v>
      </c>
      <c r="D143" s="49">
        <f t="shared" si="0"/>
        <v>0</v>
      </c>
      <c r="E143" s="48"/>
    </row>
    <row r="144" spans="1:5" x14ac:dyDescent="0.2">
      <c r="A144" s="51">
        <v>5252</v>
      </c>
      <c r="B144" s="48" t="s">
        <v>313</v>
      </c>
      <c r="C144" s="277">
        <v>0</v>
      </c>
      <c r="D144" s="49">
        <f t="shared" si="0"/>
        <v>0</v>
      </c>
      <c r="E144" s="48"/>
    </row>
    <row r="145" spans="1:5" x14ac:dyDescent="0.2">
      <c r="A145" s="51">
        <v>5259</v>
      </c>
      <c r="B145" s="48" t="s">
        <v>312</v>
      </c>
      <c r="C145" s="277">
        <v>0</v>
      </c>
      <c r="D145" s="49">
        <f t="shared" si="0"/>
        <v>0</v>
      </c>
      <c r="E145" s="48"/>
    </row>
    <row r="146" spans="1:5" x14ac:dyDescent="0.2">
      <c r="A146" s="51">
        <v>5260</v>
      </c>
      <c r="B146" s="48" t="s">
        <v>311</v>
      </c>
      <c r="C146" s="277">
        <v>0</v>
      </c>
      <c r="D146" s="49">
        <f t="shared" si="0"/>
        <v>0</v>
      </c>
      <c r="E146" s="48"/>
    </row>
    <row r="147" spans="1:5" x14ac:dyDescent="0.2">
      <c r="A147" s="51">
        <v>5261</v>
      </c>
      <c r="B147" s="48" t="s">
        <v>310</v>
      </c>
      <c r="C147" s="277">
        <v>0</v>
      </c>
      <c r="D147" s="49">
        <f t="shared" si="0"/>
        <v>0</v>
      </c>
      <c r="E147" s="48"/>
    </row>
    <row r="148" spans="1:5" x14ac:dyDescent="0.2">
      <c r="A148" s="51">
        <v>5262</v>
      </c>
      <c r="B148" s="48" t="s">
        <v>309</v>
      </c>
      <c r="C148" s="277">
        <v>0</v>
      </c>
      <c r="D148" s="49">
        <f t="shared" si="0"/>
        <v>0</v>
      </c>
      <c r="E148" s="48"/>
    </row>
    <row r="149" spans="1:5" x14ac:dyDescent="0.2">
      <c r="A149" s="51">
        <v>5270</v>
      </c>
      <c r="B149" s="48" t="s">
        <v>308</v>
      </c>
      <c r="C149" s="277">
        <v>0</v>
      </c>
      <c r="D149" s="49">
        <f t="shared" si="0"/>
        <v>0</v>
      </c>
      <c r="E149" s="48"/>
    </row>
    <row r="150" spans="1:5" x14ac:dyDescent="0.2">
      <c r="A150" s="51">
        <v>5271</v>
      </c>
      <c r="B150" s="48" t="s">
        <v>307</v>
      </c>
      <c r="C150" s="277">
        <v>0</v>
      </c>
      <c r="D150" s="49">
        <f t="shared" si="0"/>
        <v>0</v>
      </c>
      <c r="E150" s="48"/>
    </row>
    <row r="151" spans="1:5" x14ac:dyDescent="0.2">
      <c r="A151" s="51">
        <v>5280</v>
      </c>
      <c r="B151" s="48" t="s">
        <v>306</v>
      </c>
      <c r="C151" s="277">
        <v>0</v>
      </c>
      <c r="D151" s="49">
        <f t="shared" si="0"/>
        <v>0</v>
      </c>
      <c r="E151" s="48"/>
    </row>
    <row r="152" spans="1:5" x14ac:dyDescent="0.2">
      <c r="A152" s="51">
        <v>5281</v>
      </c>
      <c r="B152" s="48" t="s">
        <v>305</v>
      </c>
      <c r="C152" s="277">
        <v>0</v>
      </c>
      <c r="D152" s="49">
        <f t="shared" si="0"/>
        <v>0</v>
      </c>
      <c r="E152" s="48"/>
    </row>
    <row r="153" spans="1:5" x14ac:dyDescent="0.2">
      <c r="A153" s="51">
        <v>5282</v>
      </c>
      <c r="B153" s="48" t="s">
        <v>304</v>
      </c>
      <c r="C153" s="277">
        <v>0</v>
      </c>
      <c r="D153" s="49">
        <f t="shared" si="0"/>
        <v>0</v>
      </c>
      <c r="E153" s="48"/>
    </row>
    <row r="154" spans="1:5" x14ac:dyDescent="0.2">
      <c r="A154" s="51">
        <v>5283</v>
      </c>
      <c r="B154" s="48" t="s">
        <v>303</v>
      </c>
      <c r="C154" s="277">
        <v>0</v>
      </c>
      <c r="D154" s="49">
        <f t="shared" si="0"/>
        <v>0</v>
      </c>
      <c r="E154" s="48"/>
    </row>
    <row r="155" spans="1:5" x14ac:dyDescent="0.2">
      <c r="A155" s="51">
        <v>5284</v>
      </c>
      <c r="B155" s="48" t="s">
        <v>302</v>
      </c>
      <c r="C155" s="277">
        <v>0</v>
      </c>
      <c r="D155" s="49">
        <f t="shared" si="0"/>
        <v>0</v>
      </c>
      <c r="E155" s="48"/>
    </row>
    <row r="156" spans="1:5" x14ac:dyDescent="0.2">
      <c r="A156" s="51">
        <v>5285</v>
      </c>
      <c r="B156" s="48" t="s">
        <v>301</v>
      </c>
      <c r="C156" s="277">
        <v>0</v>
      </c>
      <c r="D156" s="49">
        <f t="shared" si="0"/>
        <v>0</v>
      </c>
      <c r="E156" s="48"/>
    </row>
    <row r="157" spans="1:5" x14ac:dyDescent="0.2">
      <c r="A157" s="51">
        <v>5290</v>
      </c>
      <c r="B157" s="48" t="s">
        <v>300</v>
      </c>
      <c r="C157" s="277">
        <v>0</v>
      </c>
      <c r="D157" s="49">
        <f t="shared" si="0"/>
        <v>0</v>
      </c>
      <c r="E157" s="48"/>
    </row>
    <row r="158" spans="1:5" x14ac:dyDescent="0.2">
      <c r="A158" s="51">
        <v>5291</v>
      </c>
      <c r="B158" s="48" t="s">
        <v>299</v>
      </c>
      <c r="C158" s="277">
        <v>0</v>
      </c>
      <c r="D158" s="49">
        <f t="shared" si="0"/>
        <v>0</v>
      </c>
      <c r="E158" s="48"/>
    </row>
    <row r="159" spans="1:5" x14ac:dyDescent="0.2">
      <c r="A159" s="51">
        <v>5292</v>
      </c>
      <c r="B159" s="48" t="s">
        <v>298</v>
      </c>
      <c r="C159" s="277">
        <v>0</v>
      </c>
      <c r="D159" s="49">
        <f t="shared" si="0"/>
        <v>0</v>
      </c>
      <c r="E159" s="48"/>
    </row>
    <row r="160" spans="1:5" x14ac:dyDescent="0.2">
      <c r="A160" s="51">
        <v>5300</v>
      </c>
      <c r="B160" s="48" t="s">
        <v>297</v>
      </c>
      <c r="C160" s="277">
        <v>0</v>
      </c>
      <c r="D160" s="49">
        <f t="shared" si="0"/>
        <v>0</v>
      </c>
      <c r="E160" s="48"/>
    </row>
    <row r="161" spans="1:5" x14ac:dyDescent="0.2">
      <c r="A161" s="51">
        <v>5310</v>
      </c>
      <c r="B161" s="48" t="s">
        <v>296</v>
      </c>
      <c r="C161" s="277">
        <v>0</v>
      </c>
      <c r="D161" s="49">
        <f t="shared" si="0"/>
        <v>0</v>
      </c>
      <c r="E161" s="48"/>
    </row>
    <row r="162" spans="1:5" x14ac:dyDescent="0.2">
      <c r="A162" s="51">
        <v>5311</v>
      </c>
      <c r="B162" s="48" t="s">
        <v>295</v>
      </c>
      <c r="C162" s="277">
        <v>0</v>
      </c>
      <c r="D162" s="49">
        <f t="shared" si="0"/>
        <v>0</v>
      </c>
      <c r="E162" s="48"/>
    </row>
    <row r="163" spans="1:5" x14ac:dyDescent="0.2">
      <c r="A163" s="51">
        <v>5312</v>
      </c>
      <c r="B163" s="48" t="s">
        <v>294</v>
      </c>
      <c r="C163" s="277">
        <v>0</v>
      </c>
      <c r="D163" s="49">
        <f t="shared" ref="D163:D220" si="5">IFERROR(C163/$C$98,"")</f>
        <v>0</v>
      </c>
      <c r="E163" s="48"/>
    </row>
    <row r="164" spans="1:5" x14ac:dyDescent="0.2">
      <c r="A164" s="51">
        <v>5320</v>
      </c>
      <c r="B164" s="48" t="s">
        <v>293</v>
      </c>
      <c r="C164" s="277">
        <v>0</v>
      </c>
      <c r="D164" s="49">
        <f t="shared" si="5"/>
        <v>0</v>
      </c>
      <c r="E164" s="48"/>
    </row>
    <row r="165" spans="1:5" x14ac:dyDescent="0.2">
      <c r="A165" s="51">
        <v>5321</v>
      </c>
      <c r="B165" s="48" t="s">
        <v>292</v>
      </c>
      <c r="C165" s="277">
        <v>0</v>
      </c>
      <c r="D165" s="49">
        <f t="shared" si="5"/>
        <v>0</v>
      </c>
      <c r="E165" s="48"/>
    </row>
    <row r="166" spans="1:5" x14ac:dyDescent="0.2">
      <c r="A166" s="51">
        <v>5322</v>
      </c>
      <c r="B166" s="48" t="s">
        <v>291</v>
      </c>
      <c r="C166" s="277">
        <v>0</v>
      </c>
      <c r="D166" s="49">
        <f t="shared" si="5"/>
        <v>0</v>
      </c>
      <c r="E166" s="48"/>
    </row>
    <row r="167" spans="1:5" x14ac:dyDescent="0.2">
      <c r="A167" s="51">
        <v>5330</v>
      </c>
      <c r="B167" s="48" t="s">
        <v>290</v>
      </c>
      <c r="C167" s="277">
        <v>0</v>
      </c>
      <c r="D167" s="49">
        <f t="shared" si="5"/>
        <v>0</v>
      </c>
      <c r="E167" s="48"/>
    </row>
    <row r="168" spans="1:5" x14ac:dyDescent="0.2">
      <c r="A168" s="51">
        <v>5331</v>
      </c>
      <c r="B168" s="48" t="s">
        <v>289</v>
      </c>
      <c r="C168" s="277">
        <v>0</v>
      </c>
      <c r="D168" s="49">
        <f t="shared" si="5"/>
        <v>0</v>
      </c>
      <c r="E168" s="48"/>
    </row>
    <row r="169" spans="1:5" x14ac:dyDescent="0.2">
      <c r="A169" s="51">
        <v>5332</v>
      </c>
      <c r="B169" s="48" t="s">
        <v>288</v>
      </c>
      <c r="C169" s="277">
        <v>0</v>
      </c>
      <c r="D169" s="49">
        <f t="shared" si="5"/>
        <v>0</v>
      </c>
      <c r="E169" s="48"/>
    </row>
    <row r="170" spans="1:5" x14ac:dyDescent="0.2">
      <c r="A170" s="51">
        <v>5400</v>
      </c>
      <c r="B170" s="48" t="s">
        <v>287</v>
      </c>
      <c r="C170" s="277">
        <v>0</v>
      </c>
      <c r="D170" s="49">
        <f t="shared" si="5"/>
        <v>0</v>
      </c>
      <c r="E170" s="48"/>
    </row>
    <row r="171" spans="1:5" x14ac:dyDescent="0.2">
      <c r="A171" s="51">
        <v>5410</v>
      </c>
      <c r="B171" s="48" t="s">
        <v>286</v>
      </c>
      <c r="C171" s="277">
        <v>0</v>
      </c>
      <c r="D171" s="49">
        <f t="shared" si="5"/>
        <v>0</v>
      </c>
      <c r="E171" s="48"/>
    </row>
    <row r="172" spans="1:5" x14ac:dyDescent="0.2">
      <c r="A172" s="51">
        <v>5411</v>
      </c>
      <c r="B172" s="48" t="s">
        <v>285</v>
      </c>
      <c r="C172" s="277">
        <v>0</v>
      </c>
      <c r="D172" s="49">
        <f t="shared" si="5"/>
        <v>0</v>
      </c>
      <c r="E172" s="48"/>
    </row>
    <row r="173" spans="1:5" x14ac:dyDescent="0.2">
      <c r="A173" s="51">
        <v>5412</v>
      </c>
      <c r="B173" s="48" t="s">
        <v>284</v>
      </c>
      <c r="C173" s="277">
        <v>0</v>
      </c>
      <c r="D173" s="49">
        <f t="shared" si="5"/>
        <v>0</v>
      </c>
      <c r="E173" s="48"/>
    </row>
    <row r="174" spans="1:5" x14ac:dyDescent="0.2">
      <c r="A174" s="51">
        <v>5420</v>
      </c>
      <c r="B174" s="48" t="s">
        <v>283</v>
      </c>
      <c r="C174" s="277">
        <v>0</v>
      </c>
      <c r="D174" s="49">
        <f t="shared" si="5"/>
        <v>0</v>
      </c>
      <c r="E174" s="48"/>
    </row>
    <row r="175" spans="1:5" x14ac:dyDescent="0.2">
      <c r="A175" s="51">
        <v>5421</v>
      </c>
      <c r="B175" s="48" t="s">
        <v>282</v>
      </c>
      <c r="C175" s="277">
        <v>0</v>
      </c>
      <c r="D175" s="49">
        <f t="shared" si="5"/>
        <v>0</v>
      </c>
      <c r="E175" s="48"/>
    </row>
    <row r="176" spans="1:5" x14ac:dyDescent="0.2">
      <c r="A176" s="51">
        <v>5422</v>
      </c>
      <c r="B176" s="48" t="s">
        <v>281</v>
      </c>
      <c r="C176" s="277">
        <v>0</v>
      </c>
      <c r="D176" s="49">
        <f t="shared" si="5"/>
        <v>0</v>
      </c>
      <c r="E176" s="48"/>
    </row>
    <row r="177" spans="1:5" x14ac:dyDescent="0.2">
      <c r="A177" s="51">
        <v>5430</v>
      </c>
      <c r="B177" s="48" t="s">
        <v>280</v>
      </c>
      <c r="C177" s="277">
        <v>0</v>
      </c>
      <c r="D177" s="49">
        <f t="shared" si="5"/>
        <v>0</v>
      </c>
      <c r="E177" s="48"/>
    </row>
    <row r="178" spans="1:5" x14ac:dyDescent="0.2">
      <c r="A178" s="51">
        <v>5431</v>
      </c>
      <c r="B178" s="48" t="s">
        <v>279</v>
      </c>
      <c r="C178" s="277">
        <v>0</v>
      </c>
      <c r="D178" s="49">
        <f t="shared" si="5"/>
        <v>0</v>
      </c>
      <c r="E178" s="48"/>
    </row>
    <row r="179" spans="1:5" x14ac:dyDescent="0.2">
      <c r="A179" s="51">
        <v>5432</v>
      </c>
      <c r="B179" s="48" t="s">
        <v>278</v>
      </c>
      <c r="C179" s="277">
        <v>0</v>
      </c>
      <c r="D179" s="49">
        <f t="shared" si="5"/>
        <v>0</v>
      </c>
      <c r="E179" s="48"/>
    </row>
    <row r="180" spans="1:5" x14ac:dyDescent="0.2">
      <c r="A180" s="51">
        <v>5440</v>
      </c>
      <c r="B180" s="48" t="s">
        <v>277</v>
      </c>
      <c r="C180" s="277">
        <v>0</v>
      </c>
      <c r="D180" s="49">
        <f t="shared" si="5"/>
        <v>0</v>
      </c>
      <c r="E180" s="48"/>
    </row>
    <row r="181" spans="1:5" x14ac:dyDescent="0.2">
      <c r="A181" s="51">
        <v>5441</v>
      </c>
      <c r="B181" s="48" t="s">
        <v>277</v>
      </c>
      <c r="C181" s="277">
        <v>0</v>
      </c>
      <c r="D181" s="49">
        <f t="shared" si="5"/>
        <v>0</v>
      </c>
      <c r="E181" s="48"/>
    </row>
    <row r="182" spans="1:5" x14ac:dyDescent="0.2">
      <c r="A182" s="51">
        <v>5450</v>
      </c>
      <c r="B182" s="48" t="s">
        <v>276</v>
      </c>
      <c r="C182" s="277">
        <v>0</v>
      </c>
      <c r="D182" s="49">
        <f t="shared" si="5"/>
        <v>0</v>
      </c>
      <c r="E182" s="48"/>
    </row>
    <row r="183" spans="1:5" x14ac:dyDescent="0.2">
      <c r="A183" s="51">
        <v>5451</v>
      </c>
      <c r="B183" s="48" t="s">
        <v>275</v>
      </c>
      <c r="C183" s="277">
        <v>0</v>
      </c>
      <c r="D183" s="49">
        <f t="shared" si="5"/>
        <v>0</v>
      </c>
      <c r="E183" s="48"/>
    </row>
    <row r="184" spans="1:5" x14ac:dyDescent="0.2">
      <c r="A184" s="51">
        <v>5452</v>
      </c>
      <c r="B184" s="48" t="s">
        <v>274</v>
      </c>
      <c r="C184" s="277">
        <v>0</v>
      </c>
      <c r="D184" s="49">
        <f t="shared" si="5"/>
        <v>0</v>
      </c>
      <c r="E184" s="48"/>
    </row>
    <row r="185" spans="1:5" x14ac:dyDescent="0.2">
      <c r="A185" s="51">
        <v>5500</v>
      </c>
      <c r="B185" s="48" t="s">
        <v>273</v>
      </c>
      <c r="C185" s="277">
        <v>966383.8</v>
      </c>
      <c r="D185" s="49">
        <f t="shared" si="5"/>
        <v>3.3363405932798039E-2</v>
      </c>
      <c r="E185" s="48"/>
    </row>
    <row r="186" spans="1:5" x14ac:dyDescent="0.2">
      <c r="A186" s="51">
        <v>5510</v>
      </c>
      <c r="B186" s="48" t="s">
        <v>272</v>
      </c>
      <c r="C186" s="277">
        <v>966383.8</v>
      </c>
      <c r="D186" s="49">
        <f>IFERROR(C186/$C$185,"")</f>
        <v>1</v>
      </c>
      <c r="E186" s="48"/>
    </row>
    <row r="187" spans="1:5" x14ac:dyDescent="0.2">
      <c r="A187" s="51">
        <v>5511</v>
      </c>
      <c r="B187" s="48" t="s">
        <v>271</v>
      </c>
      <c r="C187" s="277">
        <v>0</v>
      </c>
      <c r="D187" s="49">
        <f t="shared" si="5"/>
        <v>0</v>
      </c>
      <c r="E187" s="48"/>
    </row>
    <row r="188" spans="1:5" x14ac:dyDescent="0.2">
      <c r="A188" s="51">
        <v>5512</v>
      </c>
      <c r="B188" s="48" t="s">
        <v>270</v>
      </c>
      <c r="C188" s="277">
        <v>0</v>
      </c>
      <c r="D188" s="49">
        <f t="shared" si="5"/>
        <v>0</v>
      </c>
      <c r="E188" s="48"/>
    </row>
    <row r="189" spans="1:5" x14ac:dyDescent="0.2">
      <c r="A189" s="51">
        <v>5513</v>
      </c>
      <c r="B189" s="48" t="s">
        <v>269</v>
      </c>
      <c r="C189" s="277">
        <v>0</v>
      </c>
      <c r="D189" s="49">
        <f t="shared" si="5"/>
        <v>0</v>
      </c>
      <c r="E189" s="48"/>
    </row>
    <row r="190" spans="1:5" x14ac:dyDescent="0.2">
      <c r="A190" s="51">
        <v>5514</v>
      </c>
      <c r="B190" s="48" t="s">
        <v>268</v>
      </c>
      <c r="C190" s="277">
        <v>0</v>
      </c>
      <c r="D190" s="49">
        <f t="shared" si="5"/>
        <v>0</v>
      </c>
      <c r="E190" s="48"/>
    </row>
    <row r="191" spans="1:5" x14ac:dyDescent="0.2">
      <c r="A191" s="51">
        <v>5515</v>
      </c>
      <c r="B191" s="48" t="s">
        <v>267</v>
      </c>
      <c r="C191" s="277">
        <v>617355.35</v>
      </c>
      <c r="D191" s="49">
        <f>IFERROR(C191/$C$186,"")</f>
        <v>0.63883040050961115</v>
      </c>
      <c r="E191" s="48"/>
    </row>
    <row r="192" spans="1:5" x14ac:dyDescent="0.2">
      <c r="A192" s="51">
        <v>5516</v>
      </c>
      <c r="B192" s="48" t="s">
        <v>266</v>
      </c>
      <c r="C192" s="277">
        <v>0</v>
      </c>
      <c r="D192" s="49">
        <f t="shared" si="5"/>
        <v>0</v>
      </c>
      <c r="E192" s="48"/>
    </row>
    <row r="193" spans="1:5" x14ac:dyDescent="0.2">
      <c r="A193" s="51">
        <v>5517</v>
      </c>
      <c r="B193" s="48" t="s">
        <v>265</v>
      </c>
      <c r="C193" s="277">
        <v>349028.45</v>
      </c>
      <c r="D193" s="49">
        <f>IFERROR(C193/$C$186,"")</f>
        <v>0.36116959949038879</v>
      </c>
      <c r="E193" s="48"/>
    </row>
    <row r="194" spans="1:5" x14ac:dyDescent="0.2">
      <c r="A194" s="51">
        <v>5518</v>
      </c>
      <c r="B194" s="48" t="s">
        <v>264</v>
      </c>
      <c r="C194" s="277">
        <v>0</v>
      </c>
      <c r="D194" s="49">
        <f t="shared" si="5"/>
        <v>0</v>
      </c>
      <c r="E194" s="48"/>
    </row>
    <row r="195" spans="1:5" x14ac:dyDescent="0.2">
      <c r="A195" s="51">
        <v>5520</v>
      </c>
      <c r="B195" s="48" t="s">
        <v>263</v>
      </c>
      <c r="C195" s="277">
        <v>0</v>
      </c>
      <c r="D195" s="49">
        <f t="shared" si="5"/>
        <v>0</v>
      </c>
      <c r="E195" s="48"/>
    </row>
    <row r="196" spans="1:5" x14ac:dyDescent="0.2">
      <c r="A196" s="51">
        <v>5521</v>
      </c>
      <c r="B196" s="48" t="s">
        <v>262</v>
      </c>
      <c r="C196" s="277">
        <v>0</v>
      </c>
      <c r="D196" s="49">
        <f t="shared" si="5"/>
        <v>0</v>
      </c>
      <c r="E196" s="48"/>
    </row>
    <row r="197" spans="1:5" x14ac:dyDescent="0.2">
      <c r="A197" s="51">
        <v>5522</v>
      </c>
      <c r="B197" s="48" t="s">
        <v>261</v>
      </c>
      <c r="C197" s="277">
        <v>0</v>
      </c>
      <c r="D197" s="49">
        <f t="shared" si="5"/>
        <v>0</v>
      </c>
      <c r="E197" s="48"/>
    </row>
    <row r="198" spans="1:5" x14ac:dyDescent="0.2">
      <c r="A198" s="51">
        <v>5530</v>
      </c>
      <c r="B198" s="48" t="s">
        <v>260</v>
      </c>
      <c r="C198" s="277">
        <v>0</v>
      </c>
      <c r="D198" s="49">
        <f t="shared" si="5"/>
        <v>0</v>
      </c>
      <c r="E198" s="48"/>
    </row>
    <row r="199" spans="1:5" x14ac:dyDescent="0.2">
      <c r="A199" s="51">
        <v>5531</v>
      </c>
      <c r="B199" s="48" t="s">
        <v>259</v>
      </c>
      <c r="C199" s="277">
        <v>0</v>
      </c>
      <c r="D199" s="49">
        <f t="shared" si="5"/>
        <v>0</v>
      </c>
      <c r="E199" s="48"/>
    </row>
    <row r="200" spans="1:5" x14ac:dyDescent="0.2">
      <c r="A200" s="51">
        <v>5532</v>
      </c>
      <c r="B200" s="48" t="s">
        <v>258</v>
      </c>
      <c r="C200" s="277">
        <v>0</v>
      </c>
      <c r="D200" s="49">
        <f t="shared" si="5"/>
        <v>0</v>
      </c>
      <c r="E200" s="48"/>
    </row>
    <row r="201" spans="1:5" x14ac:dyDescent="0.2">
      <c r="A201" s="51">
        <v>5533</v>
      </c>
      <c r="B201" s="48" t="s">
        <v>257</v>
      </c>
      <c r="C201" s="277">
        <v>0</v>
      </c>
      <c r="D201" s="49">
        <f t="shared" si="5"/>
        <v>0</v>
      </c>
      <c r="E201" s="48"/>
    </row>
    <row r="202" spans="1:5" x14ac:dyDescent="0.2">
      <c r="A202" s="51">
        <v>5534</v>
      </c>
      <c r="B202" s="48" t="s">
        <v>256</v>
      </c>
      <c r="C202" s="277">
        <v>0</v>
      </c>
      <c r="D202" s="49">
        <f t="shared" si="5"/>
        <v>0</v>
      </c>
      <c r="E202" s="48"/>
    </row>
    <row r="203" spans="1:5" x14ac:dyDescent="0.2">
      <c r="A203" s="51">
        <v>5535</v>
      </c>
      <c r="B203" s="48" t="s">
        <v>255</v>
      </c>
      <c r="C203" s="277">
        <v>0</v>
      </c>
      <c r="D203" s="49">
        <f t="shared" si="5"/>
        <v>0</v>
      </c>
      <c r="E203" s="48"/>
    </row>
    <row r="204" spans="1:5" x14ac:dyDescent="0.2">
      <c r="A204" s="51">
        <v>5540</v>
      </c>
      <c r="B204" s="48" t="s">
        <v>254</v>
      </c>
      <c r="C204" s="277">
        <v>0</v>
      </c>
      <c r="D204" s="49">
        <f t="shared" si="5"/>
        <v>0</v>
      </c>
      <c r="E204" s="48"/>
    </row>
    <row r="205" spans="1:5" x14ac:dyDescent="0.2">
      <c r="A205" s="51">
        <v>5541</v>
      </c>
      <c r="B205" s="48" t="s">
        <v>254</v>
      </c>
      <c r="C205" s="277">
        <v>0</v>
      </c>
      <c r="D205" s="49">
        <f t="shared" si="5"/>
        <v>0</v>
      </c>
      <c r="E205" s="48"/>
    </row>
    <row r="206" spans="1:5" x14ac:dyDescent="0.2">
      <c r="A206" s="51">
        <v>5550</v>
      </c>
      <c r="B206" s="48" t="s">
        <v>253</v>
      </c>
      <c r="C206" s="277">
        <v>0</v>
      </c>
      <c r="D206" s="49">
        <f t="shared" si="5"/>
        <v>0</v>
      </c>
      <c r="E206" s="48"/>
    </row>
    <row r="207" spans="1:5" x14ac:dyDescent="0.2">
      <c r="A207" s="51">
        <v>5551</v>
      </c>
      <c r="B207" s="48" t="s">
        <v>253</v>
      </c>
      <c r="C207" s="277">
        <v>0</v>
      </c>
      <c r="D207" s="49">
        <f t="shared" si="5"/>
        <v>0</v>
      </c>
      <c r="E207" s="48"/>
    </row>
    <row r="208" spans="1:5" x14ac:dyDescent="0.2">
      <c r="A208" s="51">
        <v>5590</v>
      </c>
      <c r="B208" s="48" t="s">
        <v>252</v>
      </c>
      <c r="C208" s="277">
        <v>0</v>
      </c>
      <c r="D208" s="49">
        <f t="shared" si="5"/>
        <v>0</v>
      </c>
      <c r="E208" s="48"/>
    </row>
    <row r="209" spans="1:5" x14ac:dyDescent="0.2">
      <c r="A209" s="51">
        <v>5591</v>
      </c>
      <c r="B209" s="48" t="s">
        <v>251</v>
      </c>
      <c r="C209" s="277">
        <v>0</v>
      </c>
      <c r="D209" s="49">
        <f t="shared" si="5"/>
        <v>0</v>
      </c>
      <c r="E209" s="48"/>
    </row>
    <row r="210" spans="1:5" x14ac:dyDescent="0.2">
      <c r="A210" s="51">
        <v>5592</v>
      </c>
      <c r="B210" s="48" t="s">
        <v>250</v>
      </c>
      <c r="C210" s="277">
        <v>0</v>
      </c>
      <c r="D210" s="49">
        <f t="shared" si="5"/>
        <v>0</v>
      </c>
      <c r="E210" s="48"/>
    </row>
    <row r="211" spans="1:5" x14ac:dyDescent="0.2">
      <c r="A211" s="51">
        <v>5593</v>
      </c>
      <c r="B211" s="48" t="s">
        <v>249</v>
      </c>
      <c r="C211" s="277">
        <v>0</v>
      </c>
      <c r="D211" s="49">
        <f t="shared" si="5"/>
        <v>0</v>
      </c>
      <c r="E211" s="48"/>
    </row>
    <row r="212" spans="1:5" x14ac:dyDescent="0.2">
      <c r="A212" s="51">
        <v>5594</v>
      </c>
      <c r="B212" s="48" t="s">
        <v>248</v>
      </c>
      <c r="C212" s="277">
        <v>0</v>
      </c>
      <c r="D212" s="49">
        <f t="shared" si="5"/>
        <v>0</v>
      </c>
      <c r="E212" s="48"/>
    </row>
    <row r="213" spans="1:5" x14ac:dyDescent="0.2">
      <c r="A213" s="51">
        <v>5595</v>
      </c>
      <c r="B213" s="48" t="s">
        <v>247</v>
      </c>
      <c r="C213" s="277">
        <v>0</v>
      </c>
      <c r="D213" s="49">
        <f t="shared" si="5"/>
        <v>0</v>
      </c>
      <c r="E213" s="48"/>
    </row>
    <row r="214" spans="1:5" x14ac:dyDescent="0.2">
      <c r="A214" s="51">
        <v>5596</v>
      </c>
      <c r="B214" s="48" t="s">
        <v>246</v>
      </c>
      <c r="C214" s="277">
        <v>0</v>
      </c>
      <c r="D214" s="49">
        <f t="shared" si="5"/>
        <v>0</v>
      </c>
      <c r="E214" s="48"/>
    </row>
    <row r="215" spans="1:5" x14ac:dyDescent="0.2">
      <c r="A215" s="51">
        <v>5597</v>
      </c>
      <c r="B215" s="48" t="s">
        <v>245</v>
      </c>
      <c r="C215" s="277">
        <v>0</v>
      </c>
      <c r="D215" s="49">
        <f t="shared" si="5"/>
        <v>0</v>
      </c>
      <c r="E215" s="48"/>
    </row>
    <row r="216" spans="1:5" x14ac:dyDescent="0.2">
      <c r="A216" s="51">
        <v>5598</v>
      </c>
      <c r="B216" s="48" t="s">
        <v>244</v>
      </c>
      <c r="C216" s="277">
        <v>0</v>
      </c>
      <c r="D216" s="49">
        <f t="shared" si="5"/>
        <v>0</v>
      </c>
      <c r="E216" s="48"/>
    </row>
    <row r="217" spans="1:5" x14ac:dyDescent="0.2">
      <c r="A217" s="51">
        <v>5599</v>
      </c>
      <c r="B217" s="48" t="s">
        <v>243</v>
      </c>
      <c r="C217" s="277">
        <v>0</v>
      </c>
      <c r="D217" s="49">
        <f t="shared" si="5"/>
        <v>0</v>
      </c>
      <c r="E217" s="48"/>
    </row>
    <row r="218" spans="1:5" x14ac:dyDescent="0.2">
      <c r="A218" s="51">
        <v>5600</v>
      </c>
      <c r="B218" s="48" t="s">
        <v>242</v>
      </c>
      <c r="C218" s="277">
        <v>0</v>
      </c>
      <c r="D218" s="49">
        <f t="shared" si="5"/>
        <v>0</v>
      </c>
      <c r="E218" s="48"/>
    </row>
    <row r="219" spans="1:5" x14ac:dyDescent="0.2">
      <c r="A219" s="51">
        <v>5610</v>
      </c>
      <c r="B219" s="48" t="s">
        <v>241</v>
      </c>
      <c r="C219" s="277">
        <v>0</v>
      </c>
      <c r="D219" s="49">
        <f t="shared" si="5"/>
        <v>0</v>
      </c>
      <c r="E219" s="48"/>
    </row>
    <row r="220" spans="1:5" x14ac:dyDescent="0.2">
      <c r="A220" s="51">
        <v>5611</v>
      </c>
      <c r="B220" s="48" t="s">
        <v>240</v>
      </c>
      <c r="C220" s="277">
        <v>0</v>
      </c>
      <c r="D220" s="49">
        <f t="shared" si="5"/>
        <v>0</v>
      </c>
      <c r="E220" s="48"/>
    </row>
    <row r="222" spans="1:5" x14ac:dyDescent="0.2">
      <c r="B222" s="41" t="s">
        <v>239</v>
      </c>
    </row>
  </sheetData>
  <sheetProtection formatCells="0" formatColumns="0" formatRows="0" insertColumns="0" insertRows="0" insertHyperlinks="0" deleteColumns="0" deleteRows="0" sort="0" autoFilter="0" pivotTables="0"/>
  <autoFilter ref="A97:E220"/>
  <mergeCells count="3">
    <mergeCell ref="A1:C1"/>
    <mergeCell ref="A2:C2"/>
    <mergeCell ref="A3:C3"/>
  </mergeCells>
  <pageMargins left="0.9055118110236221" right="0.70866141732283472" top="0.74803149606299213" bottom="0.74803149606299213" header="0.31496062992125984" footer="0.31496062992125984"/>
  <pageSetup scale="63" fitToHeight="0" orientation="portrait" horizontalDpi="4294967293"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48.140625" style="60" customWidth="1"/>
    <col min="3" max="3" width="22.85546875" style="60" customWidth="1"/>
    <col min="4" max="5" width="16.7109375" style="60" customWidth="1"/>
    <col min="6" max="16384" width="9.140625" style="60"/>
  </cols>
  <sheetData>
    <row r="1" spans="1:5" ht="18.95" customHeight="1" x14ac:dyDescent="0.2">
      <c r="A1" s="358" t="s">
        <v>1552</v>
      </c>
      <c r="B1" s="358"/>
      <c r="C1" s="358"/>
      <c r="D1" s="58" t="s">
        <v>97</v>
      </c>
      <c r="E1" s="37">
        <v>2021</v>
      </c>
    </row>
    <row r="2" spans="1:5" ht="18.95" customHeight="1" x14ac:dyDescent="0.2">
      <c r="A2" s="358" t="s">
        <v>438</v>
      </c>
      <c r="B2" s="358"/>
      <c r="C2" s="358"/>
      <c r="D2" s="58" t="s">
        <v>99</v>
      </c>
      <c r="E2" s="37" t="s">
        <v>603</v>
      </c>
    </row>
    <row r="3" spans="1:5" ht="18.95" customHeight="1" x14ac:dyDescent="0.2">
      <c r="A3" s="358" t="s">
        <v>606</v>
      </c>
      <c r="B3" s="358"/>
      <c r="C3" s="358"/>
      <c r="D3" s="58" t="s">
        <v>100</v>
      </c>
      <c r="E3" s="37">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63" t="s">
        <v>105</v>
      </c>
      <c r="D7" s="63" t="s">
        <v>106</v>
      </c>
      <c r="E7" s="63" t="s">
        <v>217</v>
      </c>
    </row>
    <row r="8" spans="1:5" x14ac:dyDescent="0.2">
      <c r="A8" s="64">
        <v>3110</v>
      </c>
      <c r="B8" s="60" t="s">
        <v>293</v>
      </c>
      <c r="C8" s="234">
        <v>93950</v>
      </c>
      <c r="D8" s="60" t="s">
        <v>293</v>
      </c>
      <c r="E8" s="60" t="s">
        <v>1401</v>
      </c>
    </row>
    <row r="9" spans="1:5" x14ac:dyDescent="0.2">
      <c r="A9" s="64">
        <v>3120</v>
      </c>
      <c r="B9" s="60" t="s">
        <v>440</v>
      </c>
      <c r="C9" s="234">
        <v>0</v>
      </c>
    </row>
    <row r="10" spans="1:5" x14ac:dyDescent="0.2">
      <c r="A10" s="64">
        <v>3130</v>
      </c>
      <c r="B10" s="60" t="s">
        <v>441</v>
      </c>
      <c r="C10" s="234">
        <v>0</v>
      </c>
    </row>
    <row r="12" spans="1:5" x14ac:dyDescent="0.2">
      <c r="A12" s="62" t="s">
        <v>442</v>
      </c>
      <c r="B12" s="62"/>
      <c r="C12" s="62"/>
      <c r="D12" s="62"/>
      <c r="E12" s="62"/>
    </row>
    <row r="13" spans="1:5" x14ac:dyDescent="0.2">
      <c r="A13" s="63" t="s">
        <v>103</v>
      </c>
      <c r="B13" s="63" t="s">
        <v>104</v>
      </c>
      <c r="C13" s="63" t="s">
        <v>105</v>
      </c>
      <c r="D13" s="63" t="s">
        <v>443</v>
      </c>
      <c r="E13" s="63"/>
    </row>
    <row r="14" spans="1:5" x14ac:dyDescent="0.2">
      <c r="A14" s="64">
        <v>3210</v>
      </c>
      <c r="B14" s="60" t="s">
        <v>444</v>
      </c>
      <c r="C14" s="234">
        <v>-1559020.29</v>
      </c>
      <c r="D14" s="60" t="s">
        <v>1564</v>
      </c>
      <c r="E14" s="60" t="s">
        <v>1401</v>
      </c>
    </row>
    <row r="15" spans="1:5" x14ac:dyDescent="0.2">
      <c r="A15" s="64">
        <v>3220</v>
      </c>
      <c r="B15" s="60" t="s">
        <v>445</v>
      </c>
      <c r="C15" s="234">
        <v>26638760.690000001</v>
      </c>
      <c r="D15" s="60" t="s">
        <v>1565</v>
      </c>
      <c r="E15" s="60" t="s">
        <v>1401</v>
      </c>
    </row>
    <row r="16" spans="1:5" x14ac:dyDescent="0.2">
      <c r="A16" s="64">
        <v>3230</v>
      </c>
      <c r="B16" s="60" t="s">
        <v>446</v>
      </c>
      <c r="C16" s="234">
        <v>0</v>
      </c>
    </row>
    <row r="17" spans="1:3" x14ac:dyDescent="0.2">
      <c r="A17" s="64">
        <v>3231</v>
      </c>
      <c r="B17" s="60" t="s">
        <v>447</v>
      </c>
      <c r="C17" s="234">
        <v>0</v>
      </c>
    </row>
    <row r="18" spans="1:3" x14ac:dyDescent="0.2">
      <c r="A18" s="64">
        <v>3232</v>
      </c>
      <c r="B18" s="60" t="s">
        <v>448</v>
      </c>
      <c r="C18" s="234">
        <v>0</v>
      </c>
    </row>
    <row r="19" spans="1:3" x14ac:dyDescent="0.2">
      <c r="A19" s="64">
        <v>3233</v>
      </c>
      <c r="B19" s="60" t="s">
        <v>449</v>
      </c>
      <c r="C19" s="234">
        <v>0</v>
      </c>
    </row>
    <row r="20" spans="1:3" x14ac:dyDescent="0.2">
      <c r="A20" s="64">
        <v>3239</v>
      </c>
      <c r="B20" s="60" t="s">
        <v>450</v>
      </c>
      <c r="C20" s="234">
        <v>0</v>
      </c>
    </row>
    <row r="21" spans="1:3" x14ac:dyDescent="0.2">
      <c r="A21" s="64">
        <v>3240</v>
      </c>
      <c r="B21" s="60" t="s">
        <v>451</v>
      </c>
      <c r="C21" s="234">
        <v>0</v>
      </c>
    </row>
    <row r="22" spans="1:3" x14ac:dyDescent="0.2">
      <c r="A22" s="64">
        <v>3241</v>
      </c>
      <c r="B22" s="60" t="s">
        <v>452</v>
      </c>
      <c r="C22" s="234">
        <v>0</v>
      </c>
    </row>
    <row r="23" spans="1:3" x14ac:dyDescent="0.2">
      <c r="A23" s="64">
        <v>3242</v>
      </c>
      <c r="B23" s="60" t="s">
        <v>453</v>
      </c>
      <c r="C23" s="234">
        <v>0</v>
      </c>
    </row>
    <row r="24" spans="1:3" x14ac:dyDescent="0.2">
      <c r="A24" s="64">
        <v>3243</v>
      </c>
      <c r="B24" s="60" t="s">
        <v>454</v>
      </c>
      <c r="C24" s="234">
        <v>0</v>
      </c>
    </row>
    <row r="25" spans="1:3" x14ac:dyDescent="0.2">
      <c r="A25" s="64">
        <v>3250</v>
      </c>
      <c r="B25" s="60" t="s">
        <v>455</v>
      </c>
      <c r="C25" s="234">
        <v>0</v>
      </c>
    </row>
    <row r="26" spans="1:3" x14ac:dyDescent="0.2">
      <c r="A26" s="64">
        <v>3251</v>
      </c>
      <c r="B26" s="60" t="s">
        <v>456</v>
      </c>
      <c r="C26" s="234">
        <v>0</v>
      </c>
    </row>
    <row r="27" spans="1:3" x14ac:dyDescent="0.2">
      <c r="A27" s="64">
        <v>3252</v>
      </c>
      <c r="B27" s="60" t="s">
        <v>457</v>
      </c>
      <c r="C27" s="234">
        <v>0</v>
      </c>
    </row>
    <row r="29" spans="1:3" x14ac:dyDescent="0.2">
      <c r="B29" s="41" t="s">
        <v>239</v>
      </c>
    </row>
  </sheetData>
  <sheetProtection formatCells="0" formatColumns="0" formatRows="0" insertColumns="0" insertRows="0" insertHyperlinks="0" deleteColumns="0" deleteRows="0" sort="0" autoFilter="0" pivotTables="0"/>
  <mergeCells count="3">
    <mergeCell ref="A1:C1"/>
    <mergeCell ref="A2:C2"/>
    <mergeCell ref="A3:C3"/>
  </mergeCells>
  <pageMargins left="0.9055118110236221" right="0.70866141732283472" top="0.74803149606299213" bottom="0.74803149606299213" header="0.31496062992125984" footer="0.31496062992125984"/>
  <pageSetup fitToHeight="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0"/>
  <sheetViews>
    <sheetView showGridLines="0" zoomScaleNormal="100" zoomScaleSheetLayoutView="100" workbookViewId="0">
      <selection activeCell="C29" sqref="C29"/>
    </sheetView>
  </sheetViews>
  <sheetFormatPr baseColWidth="10" defaultColWidth="9.140625" defaultRowHeight="11.25" x14ac:dyDescent="0.2"/>
  <cols>
    <col min="1" max="1" width="10" style="60" customWidth="1"/>
    <col min="2" max="2" width="63.42578125" style="60" bestFit="1" customWidth="1"/>
    <col min="3" max="3" width="15.28515625" style="60" bestFit="1" customWidth="1"/>
    <col min="4" max="4" width="16.42578125" style="60" bestFit="1" customWidth="1"/>
    <col min="5" max="5" width="19.140625" style="60" customWidth="1"/>
    <col min="6" max="6" width="9.140625" style="60"/>
    <col min="7" max="7" width="22.140625" style="60" bestFit="1" customWidth="1"/>
    <col min="8" max="16384" width="9.140625" style="60"/>
  </cols>
  <sheetData>
    <row r="1" spans="1:5" s="66" customFormat="1" ht="18.95" customHeight="1" x14ac:dyDescent="0.25">
      <c r="A1" s="358" t="s">
        <v>1552</v>
      </c>
      <c r="B1" s="358"/>
      <c r="C1" s="358"/>
      <c r="D1" s="58" t="s">
        <v>97</v>
      </c>
      <c r="E1" s="37">
        <v>2021</v>
      </c>
    </row>
    <row r="2" spans="1:5" s="66" customFormat="1" ht="18.95" customHeight="1" x14ac:dyDescent="0.25">
      <c r="A2" s="358" t="s">
        <v>458</v>
      </c>
      <c r="B2" s="358"/>
      <c r="C2" s="358"/>
      <c r="D2" s="58" t="s">
        <v>99</v>
      </c>
      <c r="E2" s="37" t="s">
        <v>603</v>
      </c>
    </row>
    <row r="3" spans="1:5" s="66" customFormat="1" ht="18.95" customHeight="1" x14ac:dyDescent="0.25">
      <c r="A3" s="358" t="s">
        <v>606</v>
      </c>
      <c r="B3" s="358"/>
      <c r="C3" s="358"/>
      <c r="D3" s="58" t="s">
        <v>100</v>
      </c>
      <c r="E3" s="37">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x14ac:dyDescent="0.2">
      <c r="A8" s="64">
        <v>1111</v>
      </c>
      <c r="B8" s="60" t="s">
        <v>461</v>
      </c>
      <c r="C8" s="234">
        <v>0</v>
      </c>
      <c r="D8" s="234">
        <v>0</v>
      </c>
    </row>
    <row r="9" spans="1:5" x14ac:dyDescent="0.2">
      <c r="A9" s="64">
        <v>1112</v>
      </c>
      <c r="B9" s="60" t="s">
        <v>462</v>
      </c>
      <c r="C9" s="234">
        <v>164851.84</v>
      </c>
      <c r="D9" s="234">
        <v>1011146.25</v>
      </c>
    </row>
    <row r="10" spans="1:5" x14ac:dyDescent="0.2">
      <c r="A10" s="64">
        <v>1113</v>
      </c>
      <c r="B10" s="60" t="s">
        <v>463</v>
      </c>
      <c r="C10" s="234">
        <v>0</v>
      </c>
      <c r="D10" s="234">
        <v>0</v>
      </c>
    </row>
    <row r="11" spans="1:5" x14ac:dyDescent="0.2">
      <c r="A11" s="64">
        <v>1114</v>
      </c>
      <c r="B11" s="60" t="s">
        <v>107</v>
      </c>
      <c r="C11" s="234">
        <v>21532486.98</v>
      </c>
      <c r="D11" s="234">
        <v>21427046.300000001</v>
      </c>
    </row>
    <row r="12" spans="1:5" x14ac:dyDescent="0.2">
      <c r="A12" s="64">
        <v>1115</v>
      </c>
      <c r="B12" s="60" t="s">
        <v>108</v>
      </c>
      <c r="C12" s="234">
        <v>0</v>
      </c>
      <c r="D12" s="234">
        <v>0</v>
      </c>
    </row>
    <row r="13" spans="1:5" x14ac:dyDescent="0.2">
      <c r="A13" s="64">
        <v>1116</v>
      </c>
      <c r="B13" s="60" t="s">
        <v>464</v>
      </c>
      <c r="C13" s="234">
        <v>0</v>
      </c>
      <c r="D13" s="234">
        <v>0</v>
      </c>
    </row>
    <row r="14" spans="1:5" x14ac:dyDescent="0.2">
      <c r="A14" s="64">
        <v>1119</v>
      </c>
      <c r="B14" s="60" t="s">
        <v>465</v>
      </c>
      <c r="C14" s="234">
        <v>0</v>
      </c>
      <c r="D14" s="234">
        <v>0</v>
      </c>
    </row>
    <row r="15" spans="1:5" x14ac:dyDescent="0.2">
      <c r="A15" s="68">
        <v>1110</v>
      </c>
      <c r="B15" s="69" t="s">
        <v>466</v>
      </c>
      <c r="C15" s="233">
        <f>SUM(C8:C14)</f>
        <v>21697338.82</v>
      </c>
      <c r="D15" s="233">
        <f>SUM(D8:D14)</f>
        <v>22438192.550000001</v>
      </c>
    </row>
    <row r="18" spans="1:4" x14ac:dyDescent="0.2">
      <c r="A18" s="62" t="s">
        <v>467</v>
      </c>
      <c r="B18" s="62"/>
      <c r="C18" s="62"/>
      <c r="D18" s="62"/>
    </row>
    <row r="19" spans="1:4" x14ac:dyDescent="0.2">
      <c r="A19" s="63" t="s">
        <v>103</v>
      </c>
      <c r="B19" s="63" t="s">
        <v>460</v>
      </c>
      <c r="C19" s="67" t="s">
        <v>611</v>
      </c>
      <c r="D19" s="67" t="s">
        <v>469</v>
      </c>
    </row>
    <row r="20" spans="1:4" x14ac:dyDescent="0.2">
      <c r="A20" s="68">
        <v>1230</v>
      </c>
      <c r="B20" s="70" t="s">
        <v>156</v>
      </c>
      <c r="C20" s="233">
        <v>0</v>
      </c>
      <c r="D20" s="233">
        <v>0</v>
      </c>
    </row>
    <row r="21" spans="1:4" x14ac:dyDescent="0.2">
      <c r="A21" s="64">
        <v>1231</v>
      </c>
      <c r="B21" s="60" t="s">
        <v>157</v>
      </c>
      <c r="C21" s="234">
        <v>0</v>
      </c>
      <c r="D21" s="234">
        <v>0</v>
      </c>
    </row>
    <row r="22" spans="1:4" x14ac:dyDescent="0.2">
      <c r="A22" s="64">
        <v>1232</v>
      </c>
      <c r="B22" s="60" t="s">
        <v>158</v>
      </c>
      <c r="C22" s="234">
        <v>0</v>
      </c>
      <c r="D22" s="234">
        <v>0</v>
      </c>
    </row>
    <row r="23" spans="1:4" x14ac:dyDescent="0.2">
      <c r="A23" s="64">
        <v>1233</v>
      </c>
      <c r="B23" s="60" t="s">
        <v>159</v>
      </c>
      <c r="C23" s="234">
        <v>0</v>
      </c>
      <c r="D23" s="234">
        <v>0</v>
      </c>
    </row>
    <row r="24" spans="1:4" x14ac:dyDescent="0.2">
      <c r="A24" s="64">
        <v>1234</v>
      </c>
      <c r="B24" s="60" t="s">
        <v>160</v>
      </c>
      <c r="C24" s="234">
        <v>0</v>
      </c>
      <c r="D24" s="234">
        <v>0</v>
      </c>
    </row>
    <row r="25" spans="1:4" x14ac:dyDescent="0.2">
      <c r="A25" s="64">
        <v>1235</v>
      </c>
      <c r="B25" s="60" t="s">
        <v>161</v>
      </c>
      <c r="C25" s="234">
        <v>0</v>
      </c>
      <c r="D25" s="234">
        <v>0</v>
      </c>
    </row>
    <row r="26" spans="1:4" x14ac:dyDescent="0.2">
      <c r="A26" s="64">
        <v>1236</v>
      </c>
      <c r="B26" s="60" t="s">
        <v>162</v>
      </c>
      <c r="C26" s="234">
        <v>0</v>
      </c>
      <c r="D26" s="234">
        <v>0</v>
      </c>
    </row>
    <row r="27" spans="1:4" x14ac:dyDescent="0.2">
      <c r="A27" s="64">
        <v>1239</v>
      </c>
      <c r="B27" s="60" t="s">
        <v>163</v>
      </c>
      <c r="C27" s="234">
        <v>0</v>
      </c>
      <c r="D27" s="234">
        <v>0</v>
      </c>
    </row>
    <row r="28" spans="1:4" x14ac:dyDescent="0.2">
      <c r="A28" s="68">
        <v>1240</v>
      </c>
      <c r="B28" s="70" t="s">
        <v>164</v>
      </c>
      <c r="C28" s="233">
        <v>161920.10999999999</v>
      </c>
      <c r="D28" s="233">
        <v>161920.10999999999</v>
      </c>
    </row>
    <row r="29" spans="1:4" x14ac:dyDescent="0.2">
      <c r="A29" s="64">
        <v>1241</v>
      </c>
      <c r="B29" s="60" t="s">
        <v>165</v>
      </c>
      <c r="C29" s="234">
        <v>161920.10999999999</v>
      </c>
      <c r="D29" s="234">
        <v>161920.10999999999</v>
      </c>
    </row>
    <row r="30" spans="1:4" x14ac:dyDescent="0.2">
      <c r="A30" s="64">
        <v>1242</v>
      </c>
      <c r="B30" s="60" t="s">
        <v>166</v>
      </c>
      <c r="C30" s="234">
        <v>0</v>
      </c>
      <c r="D30" s="234">
        <v>0</v>
      </c>
    </row>
    <row r="31" spans="1:4" x14ac:dyDescent="0.2">
      <c r="A31" s="64">
        <v>1243</v>
      </c>
      <c r="B31" s="60" t="s">
        <v>167</v>
      </c>
      <c r="C31" s="234">
        <v>0</v>
      </c>
      <c r="D31" s="234">
        <v>0</v>
      </c>
    </row>
    <row r="32" spans="1:4" x14ac:dyDescent="0.2">
      <c r="A32" s="64">
        <v>1244</v>
      </c>
      <c r="B32" s="60" t="s">
        <v>168</v>
      </c>
      <c r="C32" s="234">
        <v>0</v>
      </c>
      <c r="D32" s="234">
        <v>0</v>
      </c>
    </row>
    <row r="33" spans="1:4" x14ac:dyDescent="0.2">
      <c r="A33" s="64">
        <v>1245</v>
      </c>
      <c r="B33" s="60" t="s">
        <v>169</v>
      </c>
      <c r="C33" s="234">
        <v>0</v>
      </c>
      <c r="D33" s="234">
        <v>0</v>
      </c>
    </row>
    <row r="34" spans="1:4" x14ac:dyDescent="0.2">
      <c r="A34" s="64">
        <v>1246</v>
      </c>
      <c r="B34" s="60" t="s">
        <v>170</v>
      </c>
      <c r="C34" s="234">
        <v>0</v>
      </c>
      <c r="D34" s="234">
        <v>0</v>
      </c>
    </row>
    <row r="35" spans="1:4" x14ac:dyDescent="0.2">
      <c r="A35" s="64">
        <v>1247</v>
      </c>
      <c r="B35" s="60" t="s">
        <v>171</v>
      </c>
      <c r="C35" s="234">
        <v>0</v>
      </c>
      <c r="D35" s="234">
        <v>0</v>
      </c>
    </row>
    <row r="36" spans="1:4" x14ac:dyDescent="0.2">
      <c r="A36" s="64">
        <v>1248</v>
      </c>
      <c r="B36" s="60" t="s">
        <v>172</v>
      </c>
      <c r="C36" s="234">
        <v>0</v>
      </c>
      <c r="D36" s="234">
        <v>0</v>
      </c>
    </row>
    <row r="37" spans="1:4" x14ac:dyDescent="0.2">
      <c r="A37" s="68">
        <v>1250</v>
      </c>
      <c r="B37" s="70" t="s">
        <v>176</v>
      </c>
      <c r="C37" s="233">
        <v>565401.52</v>
      </c>
      <c r="D37" s="233">
        <v>565401.52</v>
      </c>
    </row>
    <row r="38" spans="1:4" x14ac:dyDescent="0.2">
      <c r="A38" s="64">
        <v>1251</v>
      </c>
      <c r="B38" s="60" t="s">
        <v>177</v>
      </c>
      <c r="C38" s="234">
        <v>549870.28</v>
      </c>
      <c r="D38" s="234">
        <v>549870.28</v>
      </c>
    </row>
    <row r="39" spans="1:4" x14ac:dyDescent="0.2">
      <c r="A39" s="64">
        <v>1252</v>
      </c>
      <c r="B39" s="60" t="s">
        <v>178</v>
      </c>
      <c r="C39" s="234">
        <v>0</v>
      </c>
      <c r="D39" s="234">
        <v>0</v>
      </c>
    </row>
    <row r="40" spans="1:4" x14ac:dyDescent="0.2">
      <c r="A40" s="64">
        <v>1253</v>
      </c>
      <c r="B40" s="60" t="s">
        <v>179</v>
      </c>
      <c r="C40" s="234">
        <v>0</v>
      </c>
      <c r="D40" s="234">
        <v>0</v>
      </c>
    </row>
    <row r="41" spans="1:4" x14ac:dyDescent="0.2">
      <c r="A41" s="64">
        <v>1254</v>
      </c>
      <c r="B41" s="60" t="s">
        <v>180</v>
      </c>
      <c r="C41" s="234">
        <v>15531.24</v>
      </c>
      <c r="D41" s="234">
        <v>15531.24</v>
      </c>
    </row>
    <row r="42" spans="1:4" x14ac:dyDescent="0.2">
      <c r="A42" s="64">
        <v>1259</v>
      </c>
      <c r="B42" s="60" t="s">
        <v>181</v>
      </c>
      <c r="C42" s="234">
        <v>0</v>
      </c>
      <c r="D42" s="234">
        <v>0</v>
      </c>
    </row>
    <row r="43" spans="1:4" x14ac:dyDescent="0.2">
      <c r="A43" s="64"/>
      <c r="B43" s="69" t="s">
        <v>470</v>
      </c>
      <c r="C43" s="233">
        <f>C20+C28+C37</f>
        <v>727321.63</v>
      </c>
      <c r="D43" s="233">
        <f>D20+D28+D37</f>
        <v>727321.63</v>
      </c>
    </row>
    <row r="45" spans="1:4" x14ac:dyDescent="0.2">
      <c r="A45" s="62" t="s">
        <v>471</v>
      </c>
      <c r="B45" s="62"/>
      <c r="C45" s="62"/>
      <c r="D45" s="62"/>
    </row>
    <row r="46" spans="1:4" x14ac:dyDescent="0.2">
      <c r="A46" s="63" t="s">
        <v>103</v>
      </c>
      <c r="B46" s="63" t="s">
        <v>460</v>
      </c>
      <c r="C46" s="67">
        <v>2021</v>
      </c>
      <c r="D46" s="67">
        <v>2020</v>
      </c>
    </row>
    <row r="47" spans="1:4" x14ac:dyDescent="0.2">
      <c r="A47" s="68">
        <v>3210</v>
      </c>
      <c r="B47" s="70" t="s">
        <v>472</v>
      </c>
      <c r="C47" s="233">
        <v>-1559020.29</v>
      </c>
      <c r="D47" s="233">
        <v>1711859.08</v>
      </c>
    </row>
    <row r="48" spans="1:4" x14ac:dyDescent="0.2">
      <c r="A48" s="64"/>
      <c r="B48" s="69" t="s">
        <v>473</v>
      </c>
      <c r="C48" s="233">
        <f>+C49+C61+C93+C96</f>
        <v>1306855.19</v>
      </c>
      <c r="D48" s="233">
        <f>+D49+D61+D93+D96</f>
        <v>1481950.52</v>
      </c>
    </row>
    <row r="49" spans="1:5" x14ac:dyDescent="0.2">
      <c r="A49" s="68">
        <v>5400</v>
      </c>
      <c r="B49" s="70" t="s">
        <v>287</v>
      </c>
      <c r="C49" s="233">
        <v>0</v>
      </c>
      <c r="D49" s="233">
        <v>0</v>
      </c>
      <c r="E49" s="65"/>
    </row>
    <row r="50" spans="1:5" x14ac:dyDescent="0.2">
      <c r="A50" s="64">
        <v>5410</v>
      </c>
      <c r="B50" s="60" t="s">
        <v>474</v>
      </c>
      <c r="C50" s="234">
        <v>0</v>
      </c>
      <c r="D50" s="234">
        <v>0</v>
      </c>
    </row>
    <row r="51" spans="1:5" x14ac:dyDescent="0.2">
      <c r="A51" s="64">
        <v>5411</v>
      </c>
      <c r="B51" s="60" t="s">
        <v>285</v>
      </c>
      <c r="C51" s="234">
        <v>0</v>
      </c>
      <c r="D51" s="234">
        <v>0</v>
      </c>
    </row>
    <row r="52" spans="1:5" x14ac:dyDescent="0.2">
      <c r="A52" s="64">
        <v>5420</v>
      </c>
      <c r="B52" s="60" t="s">
        <v>475</v>
      </c>
      <c r="C52" s="234">
        <v>0</v>
      </c>
      <c r="D52" s="234">
        <v>0</v>
      </c>
    </row>
    <row r="53" spans="1:5" x14ac:dyDescent="0.2">
      <c r="A53" s="64">
        <v>5421</v>
      </c>
      <c r="B53" s="60" t="s">
        <v>282</v>
      </c>
      <c r="C53" s="234">
        <v>0</v>
      </c>
      <c r="D53" s="234">
        <v>0</v>
      </c>
    </row>
    <row r="54" spans="1:5" x14ac:dyDescent="0.2">
      <c r="A54" s="64">
        <v>5430</v>
      </c>
      <c r="B54" s="60" t="s">
        <v>476</v>
      </c>
      <c r="C54" s="234">
        <v>0</v>
      </c>
      <c r="D54" s="234">
        <v>0</v>
      </c>
    </row>
    <row r="55" spans="1:5" x14ac:dyDescent="0.2">
      <c r="A55" s="64">
        <v>5431</v>
      </c>
      <c r="B55" s="60" t="s">
        <v>279</v>
      </c>
      <c r="C55" s="234">
        <v>0</v>
      </c>
      <c r="D55" s="234">
        <v>0</v>
      </c>
    </row>
    <row r="56" spans="1:5" x14ac:dyDescent="0.2">
      <c r="A56" s="64">
        <v>5440</v>
      </c>
      <c r="B56" s="60" t="s">
        <v>477</v>
      </c>
      <c r="C56" s="234">
        <v>0</v>
      </c>
      <c r="D56" s="234">
        <v>0</v>
      </c>
    </row>
    <row r="57" spans="1:5" x14ac:dyDescent="0.2">
      <c r="A57" s="64">
        <v>5441</v>
      </c>
      <c r="B57" s="60" t="s">
        <v>477</v>
      </c>
      <c r="C57" s="234">
        <v>0</v>
      </c>
      <c r="D57" s="234">
        <v>0</v>
      </c>
    </row>
    <row r="58" spans="1:5" x14ac:dyDescent="0.2">
      <c r="A58" s="64">
        <v>5450</v>
      </c>
      <c r="B58" s="60" t="s">
        <v>478</v>
      </c>
      <c r="C58" s="234">
        <v>0</v>
      </c>
      <c r="D58" s="234">
        <v>0</v>
      </c>
    </row>
    <row r="59" spans="1:5" x14ac:dyDescent="0.2">
      <c r="A59" s="64">
        <v>5451</v>
      </c>
      <c r="B59" s="60" t="s">
        <v>275</v>
      </c>
      <c r="C59" s="234">
        <v>0</v>
      </c>
      <c r="D59" s="234">
        <v>0</v>
      </c>
    </row>
    <row r="60" spans="1:5" x14ac:dyDescent="0.2">
      <c r="A60" s="64">
        <v>5452</v>
      </c>
      <c r="B60" s="60" t="s">
        <v>274</v>
      </c>
      <c r="C60" s="234">
        <v>0</v>
      </c>
      <c r="D60" s="234">
        <v>0</v>
      </c>
    </row>
    <row r="61" spans="1:5" x14ac:dyDescent="0.2">
      <c r="A61" s="68">
        <v>5500</v>
      </c>
      <c r="B61" s="70" t="s">
        <v>273</v>
      </c>
      <c r="C61" s="233">
        <f>SUM(C62:C92)</f>
        <v>966383.8</v>
      </c>
      <c r="D61" s="233">
        <f>SUM(D62:D92)</f>
        <v>1027508.9199999999</v>
      </c>
    </row>
    <row r="62" spans="1:5" x14ac:dyDescent="0.2">
      <c r="A62" s="64">
        <v>5510</v>
      </c>
      <c r="B62" s="60" t="s">
        <v>272</v>
      </c>
      <c r="C62" s="234">
        <v>0</v>
      </c>
      <c r="D62" s="234">
        <v>0</v>
      </c>
    </row>
    <row r="63" spans="1:5" x14ac:dyDescent="0.2">
      <c r="A63" s="64">
        <v>5511</v>
      </c>
      <c r="B63" s="60" t="s">
        <v>271</v>
      </c>
      <c r="C63" s="234">
        <v>0</v>
      </c>
      <c r="D63" s="234">
        <v>0</v>
      </c>
    </row>
    <row r="64" spans="1:5" x14ac:dyDescent="0.2">
      <c r="A64" s="64">
        <v>5512</v>
      </c>
      <c r="B64" s="60" t="s">
        <v>270</v>
      </c>
      <c r="C64" s="234">
        <v>0</v>
      </c>
      <c r="D64" s="234">
        <v>0</v>
      </c>
    </row>
    <row r="65" spans="1:4" x14ac:dyDescent="0.2">
      <c r="A65" s="64">
        <v>5513</v>
      </c>
      <c r="B65" s="60" t="s">
        <v>269</v>
      </c>
      <c r="C65" s="234">
        <v>0</v>
      </c>
      <c r="D65" s="234">
        <v>0</v>
      </c>
    </row>
    <row r="66" spans="1:4" x14ac:dyDescent="0.2">
      <c r="A66" s="64">
        <v>5514</v>
      </c>
      <c r="B66" s="60" t="s">
        <v>268</v>
      </c>
      <c r="C66" s="234">
        <v>0</v>
      </c>
      <c r="D66" s="234">
        <v>0</v>
      </c>
    </row>
    <row r="67" spans="1:4" x14ac:dyDescent="0.2">
      <c r="A67" s="64">
        <v>5515</v>
      </c>
      <c r="B67" s="60" t="s">
        <v>267</v>
      </c>
      <c r="C67" s="234">
        <v>617355.35</v>
      </c>
      <c r="D67" s="234">
        <v>534468.55999999994</v>
      </c>
    </row>
    <row r="68" spans="1:4" x14ac:dyDescent="0.2">
      <c r="A68" s="64">
        <v>5516</v>
      </c>
      <c r="B68" s="60" t="s">
        <v>266</v>
      </c>
      <c r="C68" s="234">
        <v>0</v>
      </c>
      <c r="D68" s="234">
        <v>0</v>
      </c>
    </row>
    <row r="69" spans="1:4" x14ac:dyDescent="0.2">
      <c r="A69" s="64">
        <v>5517</v>
      </c>
      <c r="B69" s="60" t="s">
        <v>265</v>
      </c>
      <c r="C69" s="234">
        <v>349028.45</v>
      </c>
      <c r="D69" s="234">
        <v>493040.36</v>
      </c>
    </row>
    <row r="70" spans="1:4" x14ac:dyDescent="0.2">
      <c r="A70" s="64">
        <v>5518</v>
      </c>
      <c r="B70" s="60" t="s">
        <v>264</v>
      </c>
      <c r="C70" s="234">
        <v>0</v>
      </c>
      <c r="D70" s="234">
        <v>0</v>
      </c>
    </row>
    <row r="71" spans="1:4" x14ac:dyDescent="0.2">
      <c r="A71" s="64">
        <v>5520</v>
      </c>
      <c r="B71" s="60" t="s">
        <v>263</v>
      </c>
      <c r="C71" s="234">
        <v>0</v>
      </c>
      <c r="D71" s="234">
        <v>0</v>
      </c>
    </row>
    <row r="72" spans="1:4" x14ac:dyDescent="0.2">
      <c r="A72" s="64">
        <v>5521</v>
      </c>
      <c r="B72" s="60" t="s">
        <v>262</v>
      </c>
      <c r="C72" s="234">
        <v>0</v>
      </c>
      <c r="D72" s="234">
        <v>0</v>
      </c>
    </row>
    <row r="73" spans="1:4" x14ac:dyDescent="0.2">
      <c r="A73" s="64">
        <v>5522</v>
      </c>
      <c r="B73" s="60" t="s">
        <v>261</v>
      </c>
      <c r="C73" s="234">
        <v>0</v>
      </c>
      <c r="D73" s="234">
        <v>0</v>
      </c>
    </row>
    <row r="74" spans="1:4" x14ac:dyDescent="0.2">
      <c r="A74" s="64">
        <v>5530</v>
      </c>
      <c r="B74" s="60" t="s">
        <v>260</v>
      </c>
      <c r="C74" s="234">
        <v>0</v>
      </c>
      <c r="D74" s="234">
        <v>0</v>
      </c>
    </row>
    <row r="75" spans="1:4" x14ac:dyDescent="0.2">
      <c r="A75" s="64">
        <v>5531</v>
      </c>
      <c r="B75" s="60" t="s">
        <v>259</v>
      </c>
      <c r="C75" s="234">
        <v>0</v>
      </c>
      <c r="D75" s="234">
        <v>0</v>
      </c>
    </row>
    <row r="76" spans="1:4" x14ac:dyDescent="0.2">
      <c r="A76" s="64">
        <v>5532</v>
      </c>
      <c r="B76" s="60" t="s">
        <v>258</v>
      </c>
      <c r="C76" s="234">
        <v>0</v>
      </c>
      <c r="D76" s="234">
        <v>0</v>
      </c>
    </row>
    <row r="77" spans="1:4" x14ac:dyDescent="0.2">
      <c r="A77" s="64">
        <v>5533</v>
      </c>
      <c r="B77" s="60" t="s">
        <v>257</v>
      </c>
      <c r="C77" s="234">
        <v>0</v>
      </c>
      <c r="D77" s="234">
        <v>0</v>
      </c>
    </row>
    <row r="78" spans="1:4" x14ac:dyDescent="0.2">
      <c r="A78" s="64">
        <v>5534</v>
      </c>
      <c r="B78" s="60" t="s">
        <v>256</v>
      </c>
      <c r="C78" s="234">
        <v>0</v>
      </c>
      <c r="D78" s="234">
        <v>0</v>
      </c>
    </row>
    <row r="79" spans="1:4" x14ac:dyDescent="0.2">
      <c r="A79" s="64">
        <v>5535</v>
      </c>
      <c r="B79" s="60" t="s">
        <v>255</v>
      </c>
      <c r="C79" s="234">
        <v>0</v>
      </c>
      <c r="D79" s="234">
        <v>0</v>
      </c>
    </row>
    <row r="80" spans="1:4" x14ac:dyDescent="0.2">
      <c r="A80" s="64">
        <v>5540</v>
      </c>
      <c r="B80" s="60" t="s">
        <v>254</v>
      </c>
      <c r="C80" s="234">
        <v>0</v>
      </c>
      <c r="D80" s="234">
        <v>0</v>
      </c>
    </row>
    <row r="81" spans="1:4" x14ac:dyDescent="0.2">
      <c r="A81" s="64">
        <v>5541</v>
      </c>
      <c r="B81" s="60" t="s">
        <v>254</v>
      </c>
      <c r="C81" s="234">
        <v>0</v>
      </c>
      <c r="D81" s="234">
        <v>0</v>
      </c>
    </row>
    <row r="82" spans="1:4" x14ac:dyDescent="0.2">
      <c r="A82" s="64">
        <v>5550</v>
      </c>
      <c r="B82" s="60" t="s">
        <v>253</v>
      </c>
      <c r="C82" s="234">
        <v>0</v>
      </c>
      <c r="D82" s="234">
        <v>0</v>
      </c>
    </row>
    <row r="83" spans="1:4" x14ac:dyDescent="0.2">
      <c r="A83" s="64">
        <v>5551</v>
      </c>
      <c r="B83" s="60" t="s">
        <v>253</v>
      </c>
      <c r="C83" s="234">
        <v>0</v>
      </c>
      <c r="D83" s="234">
        <v>0</v>
      </c>
    </row>
    <row r="84" spans="1:4" x14ac:dyDescent="0.2">
      <c r="A84" s="64">
        <v>5590</v>
      </c>
      <c r="B84" s="60" t="s">
        <v>252</v>
      </c>
      <c r="C84" s="234">
        <v>0</v>
      </c>
      <c r="D84" s="234">
        <v>0</v>
      </c>
    </row>
    <row r="85" spans="1:4" x14ac:dyDescent="0.2">
      <c r="A85" s="64">
        <v>5591</v>
      </c>
      <c r="B85" s="60" t="s">
        <v>251</v>
      </c>
      <c r="C85" s="234">
        <v>0</v>
      </c>
      <c r="D85" s="234">
        <v>0</v>
      </c>
    </row>
    <row r="86" spans="1:4" x14ac:dyDescent="0.2">
      <c r="A86" s="64">
        <v>5592</v>
      </c>
      <c r="B86" s="60" t="s">
        <v>250</v>
      </c>
      <c r="C86" s="234">
        <v>0</v>
      </c>
      <c r="D86" s="234">
        <v>0</v>
      </c>
    </row>
    <row r="87" spans="1:4" x14ac:dyDescent="0.2">
      <c r="A87" s="64">
        <v>5593</v>
      </c>
      <c r="B87" s="60" t="s">
        <v>249</v>
      </c>
      <c r="C87" s="234">
        <v>0</v>
      </c>
      <c r="D87" s="234">
        <v>0</v>
      </c>
    </row>
    <row r="88" spans="1:4" x14ac:dyDescent="0.2">
      <c r="A88" s="64">
        <v>5594</v>
      </c>
      <c r="B88" s="60" t="s">
        <v>479</v>
      </c>
      <c r="C88" s="234">
        <v>0</v>
      </c>
      <c r="D88" s="234">
        <v>0</v>
      </c>
    </row>
    <row r="89" spans="1:4" x14ac:dyDescent="0.2">
      <c r="A89" s="64">
        <v>5595</v>
      </c>
      <c r="B89" s="60" t="s">
        <v>247</v>
      </c>
      <c r="C89" s="234">
        <v>0</v>
      </c>
      <c r="D89" s="234">
        <v>0</v>
      </c>
    </row>
    <row r="90" spans="1:4" x14ac:dyDescent="0.2">
      <c r="A90" s="64">
        <v>5596</v>
      </c>
      <c r="B90" s="60" t="s">
        <v>246</v>
      </c>
      <c r="C90" s="234">
        <v>0</v>
      </c>
      <c r="D90" s="234">
        <v>0</v>
      </c>
    </row>
    <row r="91" spans="1:4" x14ac:dyDescent="0.2">
      <c r="A91" s="64">
        <v>5597</v>
      </c>
      <c r="B91" s="60" t="s">
        <v>245</v>
      </c>
      <c r="C91" s="234">
        <v>0</v>
      </c>
      <c r="D91" s="234">
        <v>0</v>
      </c>
    </row>
    <row r="92" spans="1:4" x14ac:dyDescent="0.2">
      <c r="A92" s="64">
        <v>5599</v>
      </c>
      <c r="B92" s="60" t="s">
        <v>243</v>
      </c>
      <c r="C92" s="234">
        <v>0</v>
      </c>
      <c r="D92" s="234">
        <v>0</v>
      </c>
    </row>
    <row r="93" spans="1:4" x14ac:dyDescent="0.2">
      <c r="A93" s="68">
        <v>5600</v>
      </c>
      <c r="B93" s="70" t="s">
        <v>242</v>
      </c>
      <c r="C93" s="233">
        <v>0</v>
      </c>
      <c r="D93" s="233">
        <v>0</v>
      </c>
    </row>
    <row r="94" spans="1:4" x14ac:dyDescent="0.2">
      <c r="A94" s="64">
        <v>5610</v>
      </c>
      <c r="B94" s="60" t="s">
        <v>241</v>
      </c>
      <c r="C94" s="234">
        <v>0</v>
      </c>
      <c r="D94" s="234">
        <v>0</v>
      </c>
    </row>
    <row r="95" spans="1:4" x14ac:dyDescent="0.2">
      <c r="A95" s="64">
        <v>5611</v>
      </c>
      <c r="B95" s="60" t="s">
        <v>240</v>
      </c>
      <c r="C95" s="234">
        <v>0</v>
      </c>
      <c r="D95" s="234">
        <v>0</v>
      </c>
    </row>
    <row r="96" spans="1:4" x14ac:dyDescent="0.2">
      <c r="A96" s="68">
        <v>2110</v>
      </c>
      <c r="B96" s="73" t="s">
        <v>480</v>
      </c>
      <c r="C96" s="233">
        <f>SUM(C97:C101)</f>
        <v>340471.39</v>
      </c>
      <c r="D96" s="233">
        <f>SUM(D97:D101)</f>
        <v>454441.6</v>
      </c>
    </row>
    <row r="97" spans="1:5" ht="78.75" x14ac:dyDescent="0.2">
      <c r="A97" s="64">
        <v>2111</v>
      </c>
      <c r="B97" s="60" t="s">
        <v>481</v>
      </c>
      <c r="C97" s="234">
        <v>274283.39</v>
      </c>
      <c r="D97" s="234">
        <v>245341.82</v>
      </c>
      <c r="E97" s="213" t="s">
        <v>1566</v>
      </c>
    </row>
    <row r="98" spans="1:5" x14ac:dyDescent="0.2">
      <c r="A98" s="64">
        <v>2112</v>
      </c>
      <c r="B98" s="60" t="s">
        <v>482</v>
      </c>
      <c r="C98" s="234">
        <v>0</v>
      </c>
      <c r="D98" s="234">
        <v>0</v>
      </c>
    </row>
    <row r="99" spans="1:5" x14ac:dyDescent="0.2">
      <c r="A99" s="64">
        <v>2112</v>
      </c>
      <c r="B99" s="60" t="s">
        <v>483</v>
      </c>
      <c r="C99" s="234">
        <v>66188</v>
      </c>
      <c r="D99" s="234">
        <v>209099.78</v>
      </c>
    </row>
    <row r="100" spans="1:5" x14ac:dyDescent="0.2">
      <c r="A100" s="64">
        <v>2115</v>
      </c>
      <c r="B100" s="60" t="s">
        <v>484</v>
      </c>
      <c r="C100" s="234">
        <v>0</v>
      </c>
      <c r="D100" s="234">
        <v>0</v>
      </c>
    </row>
    <row r="101" spans="1:5" x14ac:dyDescent="0.2">
      <c r="A101" s="64">
        <v>2114</v>
      </c>
      <c r="B101" s="60" t="s">
        <v>485</v>
      </c>
      <c r="C101" s="234">
        <v>0</v>
      </c>
      <c r="D101" s="234">
        <v>0</v>
      </c>
    </row>
    <row r="102" spans="1:5" x14ac:dyDescent="0.2">
      <c r="A102" s="64"/>
      <c r="B102" s="69" t="s">
        <v>486</v>
      </c>
      <c r="C102" s="233">
        <f>C103</f>
        <v>0</v>
      </c>
      <c r="D102" s="233">
        <f>D103</f>
        <v>0</v>
      </c>
    </row>
    <row r="103" spans="1:5" x14ac:dyDescent="0.2">
      <c r="A103" s="68">
        <v>1120</v>
      </c>
      <c r="B103" s="74" t="s">
        <v>487</v>
      </c>
      <c r="C103" s="233">
        <f>SUM(C104:C112)</f>
        <v>0</v>
      </c>
      <c r="D103" s="233">
        <f>SUM(D104:D112)</f>
        <v>0</v>
      </c>
    </row>
    <row r="104" spans="1:5" x14ac:dyDescent="0.2">
      <c r="A104" s="64">
        <v>1124</v>
      </c>
      <c r="B104" s="75" t="s">
        <v>488</v>
      </c>
      <c r="C104" s="234">
        <v>0</v>
      </c>
      <c r="D104" s="234">
        <v>0</v>
      </c>
    </row>
    <row r="105" spans="1:5" x14ac:dyDescent="0.2">
      <c r="A105" s="64">
        <v>1124</v>
      </c>
      <c r="B105" s="75" t="s">
        <v>489</v>
      </c>
      <c r="C105" s="234">
        <v>0</v>
      </c>
      <c r="D105" s="234">
        <v>0</v>
      </c>
    </row>
    <row r="106" spans="1:5" x14ac:dyDescent="0.2">
      <c r="A106" s="64">
        <v>1124</v>
      </c>
      <c r="B106" s="75" t="s">
        <v>490</v>
      </c>
      <c r="C106" s="234">
        <v>0</v>
      </c>
      <c r="D106" s="234">
        <v>0</v>
      </c>
    </row>
    <row r="107" spans="1:5" x14ac:dyDescent="0.2">
      <c r="A107" s="64">
        <v>1124</v>
      </c>
      <c r="B107" s="75" t="s">
        <v>491</v>
      </c>
      <c r="C107" s="234">
        <v>0</v>
      </c>
      <c r="D107" s="234">
        <v>0</v>
      </c>
    </row>
    <row r="108" spans="1:5" x14ac:dyDescent="0.2">
      <c r="A108" s="64">
        <v>1124</v>
      </c>
      <c r="B108" s="75" t="s">
        <v>492</v>
      </c>
      <c r="C108" s="234">
        <v>0</v>
      </c>
      <c r="D108" s="234">
        <v>0</v>
      </c>
    </row>
    <row r="109" spans="1:5" x14ac:dyDescent="0.2">
      <c r="A109" s="64">
        <v>1124</v>
      </c>
      <c r="B109" s="75" t="s">
        <v>493</v>
      </c>
      <c r="C109" s="234">
        <v>0</v>
      </c>
      <c r="D109" s="234">
        <v>0</v>
      </c>
    </row>
    <row r="110" spans="1:5" x14ac:dyDescent="0.2">
      <c r="A110" s="64">
        <v>1122</v>
      </c>
      <c r="B110" s="75" t="s">
        <v>494</v>
      </c>
      <c r="C110" s="234">
        <v>0</v>
      </c>
      <c r="D110" s="234">
        <v>0</v>
      </c>
    </row>
    <row r="111" spans="1:5" x14ac:dyDescent="0.2">
      <c r="A111" s="64">
        <v>1122</v>
      </c>
      <c r="B111" s="75" t="s">
        <v>495</v>
      </c>
      <c r="C111" s="234">
        <v>0</v>
      </c>
      <c r="D111" s="234">
        <v>0</v>
      </c>
    </row>
    <row r="112" spans="1:5" x14ac:dyDescent="0.2">
      <c r="A112" s="64">
        <v>1122</v>
      </c>
      <c r="B112" s="75" t="s">
        <v>496</v>
      </c>
      <c r="C112" s="234">
        <v>0</v>
      </c>
      <c r="D112" s="234">
        <v>0</v>
      </c>
    </row>
    <row r="113" spans="1:4" x14ac:dyDescent="0.2">
      <c r="A113" s="64"/>
      <c r="B113" s="76" t="s">
        <v>497</v>
      </c>
      <c r="C113" s="233">
        <f>C47+C48-C102</f>
        <v>-252165.10000000009</v>
      </c>
      <c r="D113" s="233">
        <f>D47+D48-D102</f>
        <v>3193809.6</v>
      </c>
    </row>
    <row r="115" spans="1:4" x14ac:dyDescent="0.2">
      <c r="B115" s="41" t="s">
        <v>239</v>
      </c>
    </row>
    <row r="118" spans="1:4" x14ac:dyDescent="0.2">
      <c r="C118" s="297"/>
      <c r="D118" s="297"/>
    </row>
    <row r="130" spans="8:8" x14ac:dyDescent="0.2">
      <c r="H130" s="77"/>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9055118110236221" right="0.70866141732283472" top="0.74803149606299213" bottom="0.74803149606299213" header="0.31496062992125984" footer="0.31496062992125984"/>
  <pageSetup scale="70" fitToHeight="0"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showGridLines="0" zoomScaleNormal="100" zoomScaleSheetLayoutView="100" workbookViewId="0">
      <selection sqref="A1:C1"/>
    </sheetView>
  </sheetViews>
  <sheetFormatPr baseColWidth="10" defaultRowHeight="11.25" x14ac:dyDescent="0.2"/>
  <cols>
    <col min="1" max="1" width="3.28515625" style="82" customWidth="1"/>
    <col min="2" max="2" width="63.140625" style="82" customWidth="1"/>
    <col min="3" max="3" width="17.7109375" style="82" customWidth="1"/>
    <col min="4" max="16384" width="11.42578125" style="82"/>
  </cols>
  <sheetData>
    <row r="1" spans="1:3" s="78" customFormat="1" ht="18" customHeight="1" x14ac:dyDescent="0.25">
      <c r="A1" s="359" t="s">
        <v>1552</v>
      </c>
      <c r="B1" s="360"/>
      <c r="C1" s="361"/>
    </row>
    <row r="2" spans="1:3" s="78" customFormat="1" ht="18" customHeight="1" x14ac:dyDescent="0.25">
      <c r="A2" s="362" t="s">
        <v>498</v>
      </c>
      <c r="B2" s="363"/>
      <c r="C2" s="364"/>
    </row>
    <row r="3" spans="1:3" s="78" customFormat="1" ht="18" customHeight="1" x14ac:dyDescent="0.25">
      <c r="A3" s="362" t="s">
        <v>606</v>
      </c>
      <c r="B3" s="363"/>
      <c r="C3" s="364"/>
    </row>
    <row r="4" spans="1:3" s="79" customFormat="1" x14ac:dyDescent="0.2">
      <c r="A4" s="365" t="s">
        <v>499</v>
      </c>
      <c r="B4" s="366"/>
      <c r="C4" s="367"/>
    </row>
    <row r="5" spans="1:3" x14ac:dyDescent="0.2">
      <c r="A5" s="80" t="s">
        <v>500</v>
      </c>
      <c r="B5" s="80"/>
      <c r="C5" s="279">
        <v>28726319.900000002</v>
      </c>
    </row>
    <row r="6" spans="1:3" x14ac:dyDescent="0.2">
      <c r="B6" s="83"/>
      <c r="C6" s="280"/>
    </row>
    <row r="7" spans="1:3" x14ac:dyDescent="0.2">
      <c r="A7" s="84" t="s">
        <v>501</v>
      </c>
      <c r="B7" s="84"/>
      <c r="C7" s="281">
        <f>SUM(C8:C13)</f>
        <v>0</v>
      </c>
    </row>
    <row r="8" spans="1:3" x14ac:dyDescent="0.2">
      <c r="A8" s="85" t="s">
        <v>502</v>
      </c>
      <c r="B8" s="86" t="s">
        <v>378</v>
      </c>
      <c r="C8" s="282">
        <v>0</v>
      </c>
    </row>
    <row r="9" spans="1:3" x14ac:dyDescent="0.2">
      <c r="A9" s="87" t="s">
        <v>503</v>
      </c>
      <c r="B9" s="88" t="s">
        <v>504</v>
      </c>
      <c r="C9" s="282">
        <v>0</v>
      </c>
    </row>
    <row r="10" spans="1:3" x14ac:dyDescent="0.2">
      <c r="A10" s="87" t="s">
        <v>505</v>
      </c>
      <c r="B10" s="88" t="s">
        <v>369</v>
      </c>
      <c r="C10" s="282">
        <v>0</v>
      </c>
    </row>
    <row r="11" spans="1:3" x14ac:dyDescent="0.2">
      <c r="A11" s="87" t="s">
        <v>506</v>
      </c>
      <c r="B11" s="88" t="s">
        <v>368</v>
      </c>
      <c r="C11" s="282">
        <v>0</v>
      </c>
    </row>
    <row r="12" spans="1:3" x14ac:dyDescent="0.2">
      <c r="A12" s="87" t="s">
        <v>507</v>
      </c>
      <c r="B12" s="88" t="s">
        <v>362</v>
      </c>
      <c r="C12" s="282">
        <v>0</v>
      </c>
    </row>
    <row r="13" spans="1:3" x14ac:dyDescent="0.2">
      <c r="A13" s="89" t="s">
        <v>508</v>
      </c>
      <c r="B13" s="90" t="s">
        <v>509</v>
      </c>
      <c r="C13" s="282">
        <v>0</v>
      </c>
    </row>
    <row r="14" spans="1:3" x14ac:dyDescent="0.2">
      <c r="B14" s="91"/>
      <c r="C14" s="283"/>
    </row>
    <row r="15" spans="1:3" x14ac:dyDescent="0.2">
      <c r="A15" s="84" t="s">
        <v>510</v>
      </c>
      <c r="B15" s="83"/>
      <c r="C15" s="281">
        <f>SUM(C16:C18)</f>
        <v>1319958.1200000003</v>
      </c>
    </row>
    <row r="16" spans="1:3" x14ac:dyDescent="0.2">
      <c r="A16" s="92">
        <v>3.1</v>
      </c>
      <c r="B16" s="88" t="s">
        <v>511</v>
      </c>
      <c r="C16" s="282">
        <v>0</v>
      </c>
    </row>
    <row r="17" spans="1:3" x14ac:dyDescent="0.2">
      <c r="A17" s="93">
        <v>3.2</v>
      </c>
      <c r="B17" s="88" t="s">
        <v>512</v>
      </c>
      <c r="C17" s="282">
        <v>1319958.1200000003</v>
      </c>
    </row>
    <row r="18" spans="1:3" x14ac:dyDescent="0.2">
      <c r="A18" s="93">
        <v>3.3</v>
      </c>
      <c r="B18" s="90" t="s">
        <v>513</v>
      </c>
      <c r="C18" s="284">
        <v>0</v>
      </c>
    </row>
    <row r="19" spans="1:3" x14ac:dyDescent="0.2">
      <c r="B19" s="94"/>
      <c r="C19" s="285"/>
    </row>
    <row r="20" spans="1:3" x14ac:dyDescent="0.2">
      <c r="A20" s="95" t="s">
        <v>514</v>
      </c>
      <c r="B20" s="95"/>
      <c r="C20" s="279">
        <f>C5+C7-C15</f>
        <v>27406361.780000001</v>
      </c>
    </row>
    <row r="22" spans="1:3" ht="22.5" x14ac:dyDescent="0.2">
      <c r="B22" s="117" t="s">
        <v>239</v>
      </c>
    </row>
  </sheetData>
  <mergeCells count="4">
    <mergeCell ref="A1:C1"/>
    <mergeCell ref="A2:C2"/>
    <mergeCell ref="A3:C3"/>
    <mergeCell ref="A4:C4"/>
  </mergeCells>
  <pageMargins left="0.9055118110236221" right="0.70866141732283472" top="0.74803149606299213" bottom="0.74803149606299213" header="0.31496062992125984" footer="0.31496062992125984"/>
  <pageSetup fitToHeight="0"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showGridLines="0" zoomScaleNormal="100" zoomScaleSheetLayoutView="100" workbookViewId="0">
      <selection sqref="A1:C1"/>
    </sheetView>
  </sheetViews>
  <sheetFormatPr baseColWidth="10" defaultRowHeight="11.25" x14ac:dyDescent="0.2"/>
  <cols>
    <col min="1" max="1" width="3.7109375" style="82" customWidth="1"/>
    <col min="2" max="2" width="62.140625" style="82" customWidth="1"/>
    <col min="3" max="3" width="17.7109375" style="82" customWidth="1"/>
    <col min="4" max="16384" width="11.42578125" style="82"/>
  </cols>
  <sheetData>
    <row r="1" spans="1:3" s="113" customFormat="1" ht="18.95" customHeight="1" x14ac:dyDescent="0.25">
      <c r="A1" s="369" t="s">
        <v>1552</v>
      </c>
      <c r="B1" s="370"/>
      <c r="C1" s="371"/>
    </row>
    <row r="2" spans="1:3" s="113" customFormat="1" ht="18.95" customHeight="1" x14ac:dyDescent="0.25">
      <c r="A2" s="372" t="s">
        <v>552</v>
      </c>
      <c r="B2" s="373"/>
      <c r="C2" s="374"/>
    </row>
    <row r="3" spans="1:3" s="113" customFormat="1" ht="18.95" customHeight="1" x14ac:dyDescent="0.25">
      <c r="A3" s="372" t="s">
        <v>606</v>
      </c>
      <c r="B3" s="373"/>
      <c r="C3" s="374"/>
    </row>
    <row r="4" spans="1:3" x14ac:dyDescent="0.2">
      <c r="A4" s="365" t="s">
        <v>499</v>
      </c>
      <c r="B4" s="366"/>
      <c r="C4" s="367"/>
    </row>
    <row r="5" spans="1:3" x14ac:dyDescent="0.2">
      <c r="A5" s="112" t="s">
        <v>551</v>
      </c>
      <c r="B5" s="80"/>
      <c r="C5" s="288">
        <v>28726319.900000002</v>
      </c>
    </row>
    <row r="6" spans="1:3" x14ac:dyDescent="0.2">
      <c r="A6" s="99"/>
      <c r="B6" s="83"/>
      <c r="C6" s="280"/>
    </row>
    <row r="7" spans="1:3" x14ac:dyDescent="0.2">
      <c r="A7" s="84" t="s">
        <v>550</v>
      </c>
      <c r="B7" s="111"/>
      <c r="C7" s="281">
        <f>SUM(C8:C28)</f>
        <v>727321.63</v>
      </c>
    </row>
    <row r="8" spans="1:3" x14ac:dyDescent="0.2">
      <c r="A8" s="110">
        <v>2.1</v>
      </c>
      <c r="B8" s="101" t="s">
        <v>347</v>
      </c>
      <c r="C8" s="289">
        <v>0</v>
      </c>
    </row>
    <row r="9" spans="1:3" x14ac:dyDescent="0.2">
      <c r="A9" s="110">
        <v>2.2000000000000002</v>
      </c>
      <c r="B9" s="101" t="s">
        <v>350</v>
      </c>
      <c r="C9" s="289">
        <v>0</v>
      </c>
    </row>
    <row r="10" spans="1:3" x14ac:dyDescent="0.2">
      <c r="A10" s="102">
        <v>2.2999999999999998</v>
      </c>
      <c r="B10" s="104" t="s">
        <v>165</v>
      </c>
      <c r="C10" s="289">
        <v>161920.10999999999</v>
      </c>
    </row>
    <row r="11" spans="1:3" x14ac:dyDescent="0.2">
      <c r="A11" s="102">
        <v>2.4</v>
      </c>
      <c r="B11" s="104" t="s">
        <v>166</v>
      </c>
      <c r="C11" s="289">
        <v>0</v>
      </c>
    </row>
    <row r="12" spans="1:3" x14ac:dyDescent="0.2">
      <c r="A12" s="102">
        <v>2.5</v>
      </c>
      <c r="B12" s="104" t="s">
        <v>167</v>
      </c>
      <c r="C12" s="289">
        <v>0</v>
      </c>
    </row>
    <row r="13" spans="1:3" x14ac:dyDescent="0.2">
      <c r="A13" s="102">
        <v>2.6</v>
      </c>
      <c r="B13" s="104" t="s">
        <v>168</v>
      </c>
      <c r="C13" s="289">
        <v>0</v>
      </c>
    </row>
    <row r="14" spans="1:3" x14ac:dyDescent="0.2">
      <c r="A14" s="102">
        <v>2.7</v>
      </c>
      <c r="B14" s="104" t="s">
        <v>169</v>
      </c>
      <c r="C14" s="289">
        <v>0</v>
      </c>
    </row>
    <row r="15" spans="1:3" x14ac:dyDescent="0.2">
      <c r="A15" s="102">
        <v>2.8</v>
      </c>
      <c r="B15" s="104" t="s">
        <v>170</v>
      </c>
      <c r="C15" s="289">
        <v>0</v>
      </c>
    </row>
    <row r="16" spans="1:3" x14ac:dyDescent="0.2">
      <c r="A16" s="102">
        <v>2.9</v>
      </c>
      <c r="B16" s="104" t="s">
        <v>172</v>
      </c>
      <c r="C16" s="289">
        <v>0</v>
      </c>
    </row>
    <row r="17" spans="1:3" x14ac:dyDescent="0.2">
      <c r="A17" s="102" t="s">
        <v>549</v>
      </c>
      <c r="B17" s="104" t="s">
        <v>548</v>
      </c>
      <c r="C17" s="289">
        <v>0</v>
      </c>
    </row>
    <row r="18" spans="1:3" x14ac:dyDescent="0.2">
      <c r="A18" s="102" t="s">
        <v>547</v>
      </c>
      <c r="B18" s="104" t="s">
        <v>176</v>
      </c>
      <c r="C18" s="289">
        <v>565401.52</v>
      </c>
    </row>
    <row r="19" spans="1:3" x14ac:dyDescent="0.2">
      <c r="A19" s="102" t="s">
        <v>546</v>
      </c>
      <c r="B19" s="104" t="s">
        <v>545</v>
      </c>
      <c r="C19" s="289">
        <v>0</v>
      </c>
    </row>
    <row r="20" spans="1:3" x14ac:dyDescent="0.2">
      <c r="A20" s="102" t="s">
        <v>544</v>
      </c>
      <c r="B20" s="104" t="s">
        <v>543</v>
      </c>
      <c r="C20" s="289">
        <v>0</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0</v>
      </c>
    </row>
    <row r="29" spans="1:3" x14ac:dyDescent="0.2">
      <c r="A29" s="109"/>
      <c r="B29" s="108"/>
      <c r="C29" s="107"/>
    </row>
    <row r="30" spans="1:3" x14ac:dyDescent="0.2">
      <c r="A30" s="106" t="s">
        <v>526</v>
      </c>
      <c r="B30" s="105"/>
      <c r="C30" s="293">
        <f>SUM(C31:C37)</f>
        <v>966383.8</v>
      </c>
    </row>
    <row r="31" spans="1:3" x14ac:dyDescent="0.2">
      <c r="A31" s="102" t="s">
        <v>525</v>
      </c>
      <c r="B31" s="104" t="s">
        <v>272</v>
      </c>
      <c r="C31" s="289">
        <v>966383.8</v>
      </c>
    </row>
    <row r="32" spans="1:3" x14ac:dyDescent="0.2">
      <c r="A32" s="102" t="s">
        <v>524</v>
      </c>
      <c r="B32" s="104" t="s">
        <v>263</v>
      </c>
      <c r="C32" s="289">
        <v>0</v>
      </c>
    </row>
    <row r="33" spans="1:3" x14ac:dyDescent="0.2">
      <c r="A33" s="102" t="s">
        <v>523</v>
      </c>
      <c r="B33" s="104" t="s">
        <v>260</v>
      </c>
      <c r="C33" s="289">
        <v>0</v>
      </c>
    </row>
    <row r="34" spans="1:3" x14ac:dyDescent="0.2">
      <c r="A34" s="102" t="s">
        <v>522</v>
      </c>
      <c r="B34" s="104" t="s">
        <v>521</v>
      </c>
      <c r="C34" s="289">
        <v>0</v>
      </c>
    </row>
    <row r="35" spans="1:3" x14ac:dyDescent="0.2">
      <c r="A35" s="102" t="s">
        <v>520</v>
      </c>
      <c r="B35" s="104" t="s">
        <v>519</v>
      </c>
      <c r="C35" s="289">
        <v>0</v>
      </c>
    </row>
    <row r="36" spans="1:3" x14ac:dyDescent="0.2">
      <c r="A36" s="102" t="s">
        <v>518</v>
      </c>
      <c r="B36" s="104" t="s">
        <v>252</v>
      </c>
      <c r="C36" s="289">
        <v>0</v>
      </c>
    </row>
    <row r="37" spans="1:3" x14ac:dyDescent="0.2">
      <c r="A37" s="102" t="s">
        <v>517</v>
      </c>
      <c r="B37" s="101" t="s">
        <v>516</v>
      </c>
      <c r="C37" s="294">
        <v>0</v>
      </c>
    </row>
    <row r="38" spans="1:3" x14ac:dyDescent="0.2">
      <c r="A38" s="99"/>
      <c r="B38" s="98"/>
      <c r="C38" s="97"/>
    </row>
    <row r="39" spans="1:3" x14ac:dyDescent="0.2">
      <c r="A39" s="96" t="s">
        <v>515</v>
      </c>
      <c r="B39" s="80"/>
      <c r="C39" s="138">
        <f>C5-C7+C30</f>
        <v>28965382.070000004</v>
      </c>
    </row>
    <row r="41" spans="1:3" ht="22.5" x14ac:dyDescent="0.2">
      <c r="B41" s="117" t="s">
        <v>239</v>
      </c>
    </row>
  </sheetData>
  <mergeCells count="4">
    <mergeCell ref="A1:C1"/>
    <mergeCell ref="A2:C2"/>
    <mergeCell ref="A3:C3"/>
    <mergeCell ref="A4:C4"/>
  </mergeCells>
  <pageMargins left="0.9055118110236221" right="0.70866141732283472" top="0.74803149606299213" bottom="0.74803149606299213" header="0.31496062992125984" footer="0.31496062992125984"/>
  <pageSetup fitToHeight="0"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100" workbookViewId="0">
      <selection sqref="A1:F1"/>
    </sheetView>
  </sheetViews>
  <sheetFormatPr baseColWidth="10" defaultColWidth="9.140625" defaultRowHeight="11.25" x14ac:dyDescent="0.2"/>
  <cols>
    <col min="1" max="1" width="12.7109375" style="60" customWidth="1"/>
    <col min="2" max="2" width="72.140625" style="60" customWidth="1"/>
    <col min="3"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1552</v>
      </c>
      <c r="B1" s="377"/>
      <c r="C1" s="377"/>
      <c r="D1" s="377"/>
      <c r="E1" s="377"/>
      <c r="F1" s="377"/>
      <c r="G1" s="58" t="s">
        <v>97</v>
      </c>
      <c r="H1" s="37">
        <v>2021</v>
      </c>
    </row>
    <row r="2" spans="1:10" ht="18.95" customHeight="1" x14ac:dyDescent="0.2">
      <c r="A2" s="358" t="s">
        <v>601</v>
      </c>
      <c r="B2" s="377"/>
      <c r="C2" s="377"/>
      <c r="D2" s="377"/>
      <c r="E2" s="377"/>
      <c r="F2" s="377"/>
      <c r="G2" s="58" t="s">
        <v>99</v>
      </c>
      <c r="H2" s="37" t="s">
        <v>603</v>
      </c>
    </row>
    <row r="3" spans="1:10" ht="18.95" customHeight="1" x14ac:dyDescent="0.2">
      <c r="A3" s="358" t="s">
        <v>606</v>
      </c>
      <c r="B3" s="377"/>
      <c r="C3" s="377"/>
      <c r="D3" s="377"/>
      <c r="E3" s="377"/>
      <c r="F3" s="377"/>
      <c r="G3" s="58" t="s">
        <v>100</v>
      </c>
      <c r="H3" s="37">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row>
    <row r="9" spans="1:10" x14ac:dyDescent="0.2">
      <c r="A9" s="60">
        <v>7110</v>
      </c>
      <c r="B9" s="60" t="s">
        <v>591</v>
      </c>
      <c r="C9" s="165">
        <v>0</v>
      </c>
      <c r="D9" s="165">
        <v>0</v>
      </c>
      <c r="E9" s="165">
        <v>0</v>
      </c>
      <c r="F9" s="165">
        <v>0</v>
      </c>
    </row>
    <row r="10" spans="1:10" x14ac:dyDescent="0.2">
      <c r="A10" s="60">
        <v>7120</v>
      </c>
      <c r="B10" s="60" t="s">
        <v>590</v>
      </c>
      <c r="C10" s="165">
        <v>0</v>
      </c>
      <c r="D10" s="165">
        <v>0</v>
      </c>
      <c r="E10" s="165">
        <v>0</v>
      </c>
      <c r="F10" s="165">
        <v>0</v>
      </c>
    </row>
    <row r="11" spans="1:10" x14ac:dyDescent="0.2">
      <c r="A11" s="60">
        <v>7130</v>
      </c>
      <c r="B11" s="60" t="s">
        <v>589</v>
      </c>
      <c r="C11" s="165">
        <v>0</v>
      </c>
      <c r="D11" s="165">
        <v>0</v>
      </c>
      <c r="E11" s="165">
        <v>0</v>
      </c>
      <c r="F11" s="165">
        <v>0</v>
      </c>
    </row>
    <row r="12" spans="1:10" x14ac:dyDescent="0.2">
      <c r="A12" s="60">
        <v>7140</v>
      </c>
      <c r="B12" s="60" t="s">
        <v>588</v>
      </c>
      <c r="C12" s="165">
        <v>0</v>
      </c>
      <c r="D12" s="165">
        <v>0</v>
      </c>
      <c r="E12" s="165">
        <v>0</v>
      </c>
      <c r="F12" s="165">
        <v>0</v>
      </c>
    </row>
    <row r="13" spans="1:10" x14ac:dyDescent="0.2">
      <c r="A13" s="60">
        <v>7150</v>
      </c>
      <c r="B13" s="60" t="s">
        <v>587</v>
      </c>
      <c r="C13" s="165">
        <v>0</v>
      </c>
      <c r="D13" s="165">
        <v>0</v>
      </c>
      <c r="E13" s="165">
        <v>0</v>
      </c>
      <c r="F13" s="165">
        <v>0</v>
      </c>
    </row>
    <row r="14" spans="1:10" x14ac:dyDescent="0.2">
      <c r="A14" s="60">
        <v>7160</v>
      </c>
      <c r="B14" s="60" t="s">
        <v>586</v>
      </c>
      <c r="C14" s="165">
        <v>0</v>
      </c>
      <c r="D14" s="165">
        <v>0</v>
      </c>
      <c r="E14" s="165">
        <v>0</v>
      </c>
      <c r="F14" s="165">
        <v>0</v>
      </c>
    </row>
    <row r="15" spans="1:10" x14ac:dyDescent="0.2">
      <c r="A15" s="60">
        <v>7210</v>
      </c>
      <c r="B15" s="60" t="s">
        <v>585</v>
      </c>
      <c r="C15" s="165">
        <v>0</v>
      </c>
      <c r="D15" s="165">
        <v>0</v>
      </c>
      <c r="E15" s="165">
        <v>0</v>
      </c>
      <c r="F15" s="165">
        <v>0</v>
      </c>
    </row>
    <row r="16" spans="1:10" x14ac:dyDescent="0.2">
      <c r="A16" s="60">
        <v>7220</v>
      </c>
      <c r="B16" s="60" t="s">
        <v>584</v>
      </c>
      <c r="C16" s="165">
        <v>0</v>
      </c>
      <c r="D16" s="165">
        <v>0</v>
      </c>
      <c r="E16" s="165">
        <v>0</v>
      </c>
      <c r="F16" s="165">
        <v>0</v>
      </c>
    </row>
    <row r="17" spans="1:6" x14ac:dyDescent="0.2">
      <c r="A17" s="60">
        <v>7230</v>
      </c>
      <c r="B17" s="60" t="s">
        <v>583</v>
      </c>
      <c r="C17" s="165">
        <v>0</v>
      </c>
      <c r="D17" s="165">
        <v>0</v>
      </c>
      <c r="E17" s="165">
        <v>0</v>
      </c>
      <c r="F17" s="165">
        <v>0</v>
      </c>
    </row>
    <row r="18" spans="1:6" x14ac:dyDescent="0.2">
      <c r="A18" s="60">
        <v>7240</v>
      </c>
      <c r="B18" s="60" t="s">
        <v>582</v>
      </c>
      <c r="C18" s="165">
        <v>0</v>
      </c>
      <c r="D18" s="165">
        <v>0</v>
      </c>
      <c r="E18" s="165">
        <v>0</v>
      </c>
      <c r="F18" s="165">
        <v>0</v>
      </c>
    </row>
    <row r="19" spans="1:6" x14ac:dyDescent="0.2">
      <c r="A19" s="60">
        <v>7250</v>
      </c>
      <c r="B19" s="60" t="s">
        <v>581</v>
      </c>
      <c r="C19" s="165">
        <v>0</v>
      </c>
      <c r="D19" s="165">
        <v>0</v>
      </c>
      <c r="E19" s="165">
        <v>0</v>
      </c>
      <c r="F19" s="165">
        <v>0</v>
      </c>
    </row>
    <row r="20" spans="1:6" x14ac:dyDescent="0.2">
      <c r="A20" s="60">
        <v>7260</v>
      </c>
      <c r="B20" s="60" t="s">
        <v>580</v>
      </c>
      <c r="C20" s="165">
        <v>0</v>
      </c>
      <c r="D20" s="165">
        <v>0</v>
      </c>
      <c r="E20" s="165">
        <v>0</v>
      </c>
      <c r="F20" s="165">
        <v>0</v>
      </c>
    </row>
    <row r="21" spans="1:6" x14ac:dyDescent="0.2">
      <c r="A21" s="60">
        <v>7310</v>
      </c>
      <c r="B21" s="60" t="s">
        <v>579</v>
      </c>
      <c r="C21" s="165">
        <v>0</v>
      </c>
      <c r="D21" s="165">
        <v>0</v>
      </c>
      <c r="E21" s="165">
        <v>0</v>
      </c>
      <c r="F21" s="165">
        <v>0</v>
      </c>
    </row>
    <row r="22" spans="1:6" x14ac:dyDescent="0.2">
      <c r="A22" s="60">
        <v>7320</v>
      </c>
      <c r="B22" s="60" t="s">
        <v>578</v>
      </c>
      <c r="C22" s="165">
        <v>0</v>
      </c>
      <c r="D22" s="165">
        <v>0</v>
      </c>
      <c r="E22" s="165">
        <v>0</v>
      </c>
      <c r="F22" s="165">
        <v>0</v>
      </c>
    </row>
    <row r="23" spans="1:6" x14ac:dyDescent="0.2">
      <c r="A23" s="60">
        <v>7330</v>
      </c>
      <c r="B23" s="60" t="s">
        <v>577</v>
      </c>
      <c r="C23" s="165">
        <v>0</v>
      </c>
      <c r="D23" s="165">
        <v>0</v>
      </c>
      <c r="E23" s="165">
        <v>0</v>
      </c>
      <c r="F23" s="165">
        <v>0</v>
      </c>
    </row>
    <row r="24" spans="1:6" x14ac:dyDescent="0.2">
      <c r="A24" s="60">
        <v>7340</v>
      </c>
      <c r="B24" s="60" t="s">
        <v>576</v>
      </c>
      <c r="C24" s="165">
        <v>0</v>
      </c>
      <c r="D24" s="165">
        <v>0</v>
      </c>
      <c r="E24" s="165">
        <v>0</v>
      </c>
      <c r="F24" s="165">
        <v>0</v>
      </c>
    </row>
    <row r="25" spans="1:6" x14ac:dyDescent="0.2">
      <c r="A25" s="60">
        <v>7350</v>
      </c>
      <c r="B25" s="60" t="s">
        <v>575</v>
      </c>
      <c r="C25" s="165">
        <v>0</v>
      </c>
      <c r="D25" s="165">
        <v>0</v>
      </c>
      <c r="E25" s="165">
        <v>0</v>
      </c>
      <c r="F25" s="165">
        <v>0</v>
      </c>
    </row>
    <row r="26" spans="1:6" x14ac:dyDescent="0.2">
      <c r="A26" s="60">
        <v>7360</v>
      </c>
      <c r="B26" s="60" t="s">
        <v>574</v>
      </c>
      <c r="C26" s="165">
        <v>0</v>
      </c>
      <c r="D26" s="165">
        <v>0</v>
      </c>
      <c r="E26" s="165">
        <v>0</v>
      </c>
      <c r="F26" s="165">
        <v>0</v>
      </c>
    </row>
    <row r="27" spans="1:6" x14ac:dyDescent="0.2">
      <c r="A27" s="60">
        <v>7410</v>
      </c>
      <c r="B27" s="60" t="s">
        <v>573</v>
      </c>
      <c r="C27" s="165">
        <v>0</v>
      </c>
      <c r="D27" s="165">
        <v>0</v>
      </c>
      <c r="E27" s="165">
        <v>0</v>
      </c>
      <c r="F27" s="165">
        <v>0</v>
      </c>
    </row>
    <row r="28" spans="1:6" x14ac:dyDescent="0.2">
      <c r="A28" s="60">
        <v>7420</v>
      </c>
      <c r="B28" s="60" t="s">
        <v>572</v>
      </c>
      <c r="C28" s="165">
        <v>0</v>
      </c>
      <c r="D28" s="165">
        <v>0</v>
      </c>
      <c r="E28" s="165">
        <v>0</v>
      </c>
      <c r="F28" s="165">
        <v>0</v>
      </c>
    </row>
    <row r="29" spans="1:6" x14ac:dyDescent="0.2">
      <c r="A29" s="60">
        <v>7510</v>
      </c>
      <c r="B29" s="60" t="s">
        <v>571</v>
      </c>
      <c r="C29" s="165">
        <v>0</v>
      </c>
      <c r="D29" s="165">
        <v>0</v>
      </c>
      <c r="E29" s="165">
        <v>0</v>
      </c>
      <c r="F29" s="165">
        <v>0</v>
      </c>
    </row>
    <row r="30" spans="1:6" x14ac:dyDescent="0.2">
      <c r="A30" s="60">
        <v>7520</v>
      </c>
      <c r="B30" s="60" t="s">
        <v>570</v>
      </c>
      <c r="C30" s="165">
        <v>0</v>
      </c>
      <c r="D30" s="165">
        <v>0</v>
      </c>
      <c r="E30" s="165">
        <v>0</v>
      </c>
      <c r="F30" s="165">
        <v>0</v>
      </c>
    </row>
    <row r="31" spans="1:6" x14ac:dyDescent="0.2">
      <c r="A31" s="60">
        <v>7610</v>
      </c>
      <c r="B31" s="60" t="s">
        <v>569</v>
      </c>
      <c r="C31" s="165">
        <v>0</v>
      </c>
      <c r="D31" s="165">
        <v>0</v>
      </c>
      <c r="E31" s="165">
        <v>0</v>
      </c>
      <c r="F31" s="165">
        <v>0</v>
      </c>
    </row>
    <row r="32" spans="1:6" x14ac:dyDescent="0.2">
      <c r="A32" s="60">
        <v>7620</v>
      </c>
      <c r="B32" s="60" t="s">
        <v>568</v>
      </c>
      <c r="C32" s="165">
        <v>0</v>
      </c>
      <c r="D32" s="165">
        <v>0</v>
      </c>
      <c r="E32" s="165">
        <v>0</v>
      </c>
      <c r="F32" s="165">
        <v>0</v>
      </c>
    </row>
    <row r="33" spans="1:6" x14ac:dyDescent="0.2">
      <c r="A33" s="60">
        <v>7630</v>
      </c>
      <c r="B33" s="60" t="s">
        <v>567</v>
      </c>
      <c r="C33" s="165">
        <v>0</v>
      </c>
      <c r="D33" s="165">
        <v>0</v>
      </c>
      <c r="E33" s="165">
        <v>0</v>
      </c>
      <c r="F33" s="165">
        <v>0</v>
      </c>
    </row>
    <row r="34" spans="1:6" x14ac:dyDescent="0.2">
      <c r="A34" s="60">
        <v>7640</v>
      </c>
      <c r="B34" s="60" t="s">
        <v>566</v>
      </c>
      <c r="C34" s="165">
        <v>0</v>
      </c>
      <c r="D34" s="165">
        <v>0</v>
      </c>
      <c r="E34" s="165">
        <v>0</v>
      </c>
      <c r="F34" s="165">
        <v>0</v>
      </c>
    </row>
    <row r="35" spans="1:6" s="70" customFormat="1" x14ac:dyDescent="0.2">
      <c r="A35" s="68">
        <v>8000</v>
      </c>
      <c r="B35" s="70" t="s">
        <v>565</v>
      </c>
    </row>
    <row r="36" spans="1:6" x14ac:dyDescent="0.2">
      <c r="A36" s="60">
        <v>8110</v>
      </c>
      <c r="B36" s="60" t="s">
        <v>564</v>
      </c>
      <c r="C36" s="234">
        <v>0</v>
      </c>
      <c r="D36" s="234">
        <v>27032852</v>
      </c>
      <c r="E36" s="234">
        <v>0</v>
      </c>
      <c r="F36" s="234">
        <v>27032852</v>
      </c>
    </row>
    <row r="37" spans="1:6" x14ac:dyDescent="0.2">
      <c r="A37" s="60">
        <v>8120</v>
      </c>
      <c r="B37" s="60" t="s">
        <v>563</v>
      </c>
      <c r="C37" s="234">
        <v>0</v>
      </c>
      <c r="D37" s="234">
        <v>27883628.800000001</v>
      </c>
      <c r="E37" s="234">
        <v>27883628.800000001</v>
      </c>
      <c r="F37" s="234">
        <v>0</v>
      </c>
    </row>
    <row r="38" spans="1:6" x14ac:dyDescent="0.2">
      <c r="A38" s="60">
        <v>8130</v>
      </c>
      <c r="B38" s="60" t="s">
        <v>562</v>
      </c>
      <c r="C38" s="234">
        <v>0</v>
      </c>
      <c r="D38" s="234">
        <v>850776.8</v>
      </c>
      <c r="E38" s="234">
        <v>477267.02</v>
      </c>
      <c r="F38" s="234">
        <v>-373509.78</v>
      </c>
    </row>
    <row r="39" spans="1:6" x14ac:dyDescent="0.2">
      <c r="A39" s="60">
        <v>8140</v>
      </c>
      <c r="B39" s="60" t="s">
        <v>561</v>
      </c>
      <c r="C39" s="234">
        <v>0</v>
      </c>
      <c r="D39" s="234">
        <v>27406361.780000001</v>
      </c>
      <c r="E39" s="234">
        <v>27406361.780000001</v>
      </c>
      <c r="F39" s="234">
        <v>0</v>
      </c>
    </row>
    <row r="40" spans="1:6" x14ac:dyDescent="0.2">
      <c r="A40" s="60">
        <v>8150</v>
      </c>
      <c r="B40" s="60" t="s">
        <v>560</v>
      </c>
      <c r="C40" s="234">
        <v>0</v>
      </c>
      <c r="D40" s="234">
        <v>0</v>
      </c>
      <c r="E40" s="234">
        <v>27406361.780000001</v>
      </c>
      <c r="F40" s="234">
        <v>27406361.780000001</v>
      </c>
    </row>
    <row r="41" spans="1:6" x14ac:dyDescent="0.2">
      <c r="A41" s="60">
        <v>8210</v>
      </c>
      <c r="B41" s="60" t="s">
        <v>559</v>
      </c>
      <c r="C41" s="234">
        <v>0</v>
      </c>
      <c r="D41" s="234">
        <v>0</v>
      </c>
      <c r="E41" s="234">
        <v>27032852</v>
      </c>
      <c r="F41" s="234">
        <v>27032852</v>
      </c>
    </row>
    <row r="42" spans="1:6" x14ac:dyDescent="0.2">
      <c r="A42" s="60">
        <v>8220</v>
      </c>
      <c r="B42" s="60" t="s">
        <v>558</v>
      </c>
      <c r="C42" s="234">
        <v>0</v>
      </c>
      <c r="D42" s="234">
        <v>187216016.06999999</v>
      </c>
      <c r="E42" s="234">
        <v>187216016.06999999</v>
      </c>
      <c r="F42" s="234">
        <v>0</v>
      </c>
    </row>
    <row r="43" spans="1:6" x14ac:dyDescent="0.2">
      <c r="A43" s="60">
        <v>8230</v>
      </c>
      <c r="B43" s="60" t="s">
        <v>557</v>
      </c>
      <c r="C43" s="234">
        <v>0</v>
      </c>
      <c r="D43" s="234">
        <v>158489696.16999999</v>
      </c>
      <c r="E43" s="234">
        <v>160183164.06999999</v>
      </c>
      <c r="F43" s="234">
        <v>1693467.9</v>
      </c>
    </row>
    <row r="44" spans="1:6" x14ac:dyDescent="0.2">
      <c r="A44" s="60">
        <v>8240</v>
      </c>
      <c r="B44" s="60" t="s">
        <v>556</v>
      </c>
      <c r="C44" s="234">
        <v>0</v>
      </c>
      <c r="D44" s="234">
        <v>28726319.899999999</v>
      </c>
      <c r="E44" s="234">
        <v>28726319.899999999</v>
      </c>
      <c r="F44" s="234">
        <v>0</v>
      </c>
    </row>
    <row r="45" spans="1:6" x14ac:dyDescent="0.2">
      <c r="A45" s="60">
        <v>8250</v>
      </c>
      <c r="B45" s="60" t="s">
        <v>555</v>
      </c>
      <c r="C45" s="234">
        <v>0</v>
      </c>
      <c r="D45" s="234">
        <v>28726319.899999999</v>
      </c>
      <c r="E45" s="234">
        <v>28385848.510000002</v>
      </c>
      <c r="F45" s="234">
        <v>340471.39</v>
      </c>
    </row>
    <row r="46" spans="1:6" x14ac:dyDescent="0.2">
      <c r="A46" s="60">
        <v>8260</v>
      </c>
      <c r="B46" s="60" t="s">
        <v>554</v>
      </c>
      <c r="C46" s="234">
        <v>0</v>
      </c>
      <c r="D46" s="234">
        <v>28385848.510000002</v>
      </c>
      <c r="E46" s="234">
        <v>28385848.510000002</v>
      </c>
      <c r="F46" s="234">
        <v>0</v>
      </c>
    </row>
    <row r="47" spans="1:6" x14ac:dyDescent="0.2">
      <c r="A47" s="60">
        <v>8270</v>
      </c>
      <c r="B47" s="60" t="s">
        <v>553</v>
      </c>
      <c r="C47" s="234">
        <v>0</v>
      </c>
      <c r="D47" s="234">
        <v>28385848.510000002</v>
      </c>
      <c r="E47" s="234">
        <v>0</v>
      </c>
      <c r="F47" s="234">
        <v>28385848.510000002</v>
      </c>
    </row>
    <row r="48" spans="1:6" x14ac:dyDescent="0.2">
      <c r="A48" s="114"/>
    </row>
    <row r="49" spans="1:2" x14ac:dyDescent="0.2">
      <c r="A49" s="114"/>
      <c r="B49" s="41"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9055118110236221" right="0.70866141732283472" top="0.74803149606299213" bottom="0.74803149606299213" header="0.31496062992125984" footer="0.31496062992125984"/>
  <pageSetup scale="56" fitToHeight="0"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6"/>
  <sheetViews>
    <sheetView showGridLines="0" zoomScaleNormal="100" zoomScaleSheetLayoutView="100" workbookViewId="0">
      <selection sqref="A1:F1"/>
    </sheetView>
  </sheetViews>
  <sheetFormatPr baseColWidth="10" defaultColWidth="9.140625" defaultRowHeight="11.25" x14ac:dyDescent="0.2"/>
  <cols>
    <col min="1" max="1" width="10" style="41" customWidth="1"/>
    <col min="2" max="2" width="64.5703125" style="41" bestFit="1" customWidth="1"/>
    <col min="3" max="3" width="16.42578125" style="41" bestFit="1" customWidth="1"/>
    <col min="4" max="4" width="19.140625" style="41" customWidth="1"/>
    <col min="5" max="5" width="22.7109375" style="41" bestFit="1" customWidth="1"/>
    <col min="6" max="6" width="22.7109375" style="41" customWidth="1"/>
    <col min="7" max="8" width="16.7109375" style="41" customWidth="1"/>
    <col min="9" max="16384" width="9.140625" style="41"/>
  </cols>
  <sheetData>
    <row r="1" spans="1:8" s="38" customFormat="1" ht="18.95" customHeight="1" x14ac:dyDescent="0.25">
      <c r="A1" s="356" t="s">
        <v>1569</v>
      </c>
      <c r="B1" s="357"/>
      <c r="C1" s="357"/>
      <c r="D1" s="357"/>
      <c r="E1" s="357"/>
      <c r="F1" s="357"/>
      <c r="G1" s="36" t="s">
        <v>97</v>
      </c>
      <c r="H1" s="37">
        <v>2021</v>
      </c>
    </row>
    <row r="2" spans="1:8" s="38" customFormat="1" ht="18.95" customHeight="1" x14ac:dyDescent="0.25">
      <c r="A2" s="356" t="s">
        <v>98</v>
      </c>
      <c r="B2" s="357"/>
      <c r="C2" s="357"/>
      <c r="D2" s="357"/>
      <c r="E2" s="357"/>
      <c r="F2" s="357"/>
      <c r="G2" s="36" t="s">
        <v>99</v>
      </c>
      <c r="H2" s="37" t="s">
        <v>603</v>
      </c>
    </row>
    <row r="3" spans="1:8" s="38" customFormat="1" ht="18.95" customHeight="1" x14ac:dyDescent="0.25">
      <c r="A3" s="356" t="s">
        <v>1570</v>
      </c>
      <c r="B3" s="357"/>
      <c r="C3" s="357"/>
      <c r="D3" s="357"/>
      <c r="E3" s="357"/>
      <c r="F3" s="357"/>
      <c r="G3" s="36" t="s">
        <v>100</v>
      </c>
      <c r="H3" s="37">
        <v>4</v>
      </c>
    </row>
    <row r="4" spans="1:8" x14ac:dyDescent="0.2">
      <c r="A4" s="39" t="s">
        <v>101</v>
      </c>
      <c r="B4" s="40"/>
      <c r="C4" s="40"/>
      <c r="D4" s="40"/>
      <c r="E4" s="40"/>
      <c r="F4" s="40"/>
      <c r="G4" s="40"/>
      <c r="H4" s="40"/>
    </row>
    <row r="6" spans="1:8" x14ac:dyDescent="0.2">
      <c r="A6" s="40" t="s">
        <v>102</v>
      </c>
      <c r="B6" s="40"/>
      <c r="C6" s="40"/>
      <c r="D6" s="40"/>
      <c r="E6" s="40"/>
      <c r="F6" s="40"/>
      <c r="G6" s="40"/>
      <c r="H6" s="40"/>
    </row>
    <row r="7" spans="1:8" x14ac:dyDescent="0.2">
      <c r="A7" s="42" t="s">
        <v>103</v>
      </c>
      <c r="B7" s="42" t="s">
        <v>104</v>
      </c>
      <c r="C7" s="42" t="s">
        <v>105</v>
      </c>
      <c r="D7" s="42" t="s">
        <v>106</v>
      </c>
      <c r="E7" s="42"/>
      <c r="F7" s="42"/>
      <c r="G7" s="42"/>
      <c r="H7" s="42"/>
    </row>
    <row r="8" spans="1:8" x14ac:dyDescent="0.2">
      <c r="A8" s="43">
        <v>1114</v>
      </c>
      <c r="B8" s="41" t="s">
        <v>107</v>
      </c>
      <c r="C8" s="165">
        <v>0</v>
      </c>
    </row>
    <row r="9" spans="1:8" x14ac:dyDescent="0.2">
      <c r="A9" s="43">
        <v>1115</v>
      </c>
      <c r="B9" s="41" t="s">
        <v>108</v>
      </c>
      <c r="C9" s="165">
        <v>0</v>
      </c>
    </row>
    <row r="10" spans="1:8" x14ac:dyDescent="0.2">
      <c r="A10" s="43">
        <v>1121</v>
      </c>
      <c r="B10" s="41" t="s">
        <v>109</v>
      </c>
      <c r="C10" s="165">
        <v>0</v>
      </c>
    </row>
    <row r="11" spans="1:8" x14ac:dyDescent="0.2">
      <c r="A11" s="43">
        <v>1211</v>
      </c>
      <c r="B11" s="41" t="s">
        <v>110</v>
      </c>
      <c r="C11" s="165">
        <v>0</v>
      </c>
    </row>
    <row r="13" spans="1:8" x14ac:dyDescent="0.2">
      <c r="A13" s="40" t="s">
        <v>111</v>
      </c>
      <c r="B13" s="40"/>
      <c r="C13" s="40"/>
      <c r="D13" s="40"/>
      <c r="E13" s="40"/>
      <c r="F13" s="40"/>
      <c r="G13" s="40"/>
      <c r="H13" s="40"/>
    </row>
    <row r="14" spans="1:8" x14ac:dyDescent="0.2">
      <c r="A14" s="42" t="s">
        <v>103</v>
      </c>
      <c r="B14" s="42" t="s">
        <v>104</v>
      </c>
      <c r="C14" s="42" t="s">
        <v>105</v>
      </c>
      <c r="D14" s="42">
        <v>2020</v>
      </c>
      <c r="E14" s="42">
        <f>D14-1</f>
        <v>2019</v>
      </c>
      <c r="F14" s="42">
        <f>E14-1</f>
        <v>2018</v>
      </c>
      <c r="G14" s="42">
        <f>F14-1</f>
        <v>2017</v>
      </c>
      <c r="H14" s="42" t="s">
        <v>112</v>
      </c>
    </row>
    <row r="15" spans="1:8" x14ac:dyDescent="0.2">
      <c r="A15" s="43">
        <v>1122</v>
      </c>
      <c r="B15" s="41" t="s">
        <v>113</v>
      </c>
      <c r="C15" s="165">
        <v>0</v>
      </c>
      <c r="D15" s="165">
        <v>0</v>
      </c>
      <c r="E15" s="165">
        <v>0</v>
      </c>
      <c r="F15" s="165">
        <v>0</v>
      </c>
      <c r="G15" s="165">
        <v>0</v>
      </c>
    </row>
    <row r="16" spans="1:8" x14ac:dyDescent="0.2">
      <c r="A16" s="43">
        <v>1124</v>
      </c>
      <c r="B16" s="41" t="s">
        <v>114</v>
      </c>
      <c r="C16" s="165">
        <v>0</v>
      </c>
      <c r="D16" s="165">
        <v>0</v>
      </c>
      <c r="E16" s="165">
        <v>0</v>
      </c>
      <c r="F16" s="165">
        <v>0</v>
      </c>
      <c r="G16" s="165">
        <v>0</v>
      </c>
    </row>
    <row r="18" spans="1:8" x14ac:dyDescent="0.2">
      <c r="A18" s="40" t="s">
        <v>115</v>
      </c>
      <c r="B18" s="40"/>
      <c r="C18" s="40"/>
      <c r="D18" s="40"/>
      <c r="E18" s="40"/>
      <c r="F18" s="40"/>
      <c r="G18" s="40"/>
      <c r="H18" s="40"/>
    </row>
    <row r="19" spans="1:8" x14ac:dyDescent="0.2">
      <c r="A19" s="42" t="s">
        <v>103</v>
      </c>
      <c r="B19" s="42" t="s">
        <v>104</v>
      </c>
      <c r="C19" s="42" t="s">
        <v>105</v>
      </c>
      <c r="D19" s="42" t="s">
        <v>116</v>
      </c>
      <c r="E19" s="42" t="s">
        <v>117</v>
      </c>
      <c r="F19" s="42" t="s">
        <v>118</v>
      </c>
      <c r="G19" s="42" t="s">
        <v>119</v>
      </c>
      <c r="H19" s="42" t="s">
        <v>120</v>
      </c>
    </row>
    <row r="20" spans="1:8" x14ac:dyDescent="0.2">
      <c r="A20" s="43">
        <v>1123</v>
      </c>
      <c r="B20" s="41" t="s">
        <v>121</v>
      </c>
      <c r="C20" s="234">
        <v>3237000</v>
      </c>
      <c r="D20" s="234">
        <v>3237000</v>
      </c>
      <c r="E20" s="234">
        <v>0</v>
      </c>
      <c r="F20" s="234">
        <v>0</v>
      </c>
      <c r="G20" s="234">
        <v>0</v>
      </c>
    </row>
    <row r="21" spans="1:8" x14ac:dyDescent="0.2">
      <c r="A21" s="43">
        <v>1125</v>
      </c>
      <c r="B21" s="41" t="s">
        <v>122</v>
      </c>
      <c r="C21" s="234">
        <v>638</v>
      </c>
      <c r="D21" s="234">
        <v>638</v>
      </c>
      <c r="E21" s="234">
        <v>0</v>
      </c>
      <c r="F21" s="234">
        <v>0</v>
      </c>
      <c r="G21" s="234">
        <v>0</v>
      </c>
    </row>
    <row r="22" spans="1:8" x14ac:dyDescent="0.2">
      <c r="A22" s="45">
        <v>1126</v>
      </c>
      <c r="B22" s="46" t="s">
        <v>123</v>
      </c>
      <c r="C22" s="234">
        <v>0</v>
      </c>
      <c r="D22" s="234">
        <v>0</v>
      </c>
      <c r="E22" s="234">
        <v>0</v>
      </c>
      <c r="F22" s="234">
        <v>0</v>
      </c>
      <c r="G22" s="234">
        <v>0</v>
      </c>
    </row>
    <row r="23" spans="1:8" x14ac:dyDescent="0.2">
      <c r="A23" s="45">
        <v>1129</v>
      </c>
      <c r="B23" s="46" t="s">
        <v>124</v>
      </c>
      <c r="C23" s="234">
        <v>0</v>
      </c>
      <c r="D23" s="234">
        <v>0</v>
      </c>
      <c r="E23" s="234">
        <v>0</v>
      </c>
      <c r="F23" s="234">
        <v>0</v>
      </c>
      <c r="G23" s="234">
        <v>0</v>
      </c>
    </row>
    <row r="24" spans="1:8" x14ac:dyDescent="0.2">
      <c r="A24" s="43">
        <v>1131</v>
      </c>
      <c r="B24" s="41" t="s">
        <v>125</v>
      </c>
      <c r="C24" s="234">
        <v>0</v>
      </c>
      <c r="D24" s="234">
        <v>0</v>
      </c>
      <c r="E24" s="234">
        <v>0</v>
      </c>
      <c r="F24" s="234">
        <v>0</v>
      </c>
      <c r="G24" s="234">
        <v>0</v>
      </c>
    </row>
    <row r="25" spans="1:8" x14ac:dyDescent="0.2">
      <c r="A25" s="43">
        <v>1132</v>
      </c>
      <c r="B25" s="41" t="s">
        <v>126</v>
      </c>
      <c r="C25" s="234">
        <v>0</v>
      </c>
      <c r="D25" s="234">
        <v>0</v>
      </c>
      <c r="E25" s="234">
        <v>0</v>
      </c>
      <c r="F25" s="234">
        <v>0</v>
      </c>
      <c r="G25" s="234">
        <v>0</v>
      </c>
    </row>
    <row r="26" spans="1:8" x14ac:dyDescent="0.2">
      <c r="A26" s="43">
        <v>1133</v>
      </c>
      <c r="B26" s="41" t="s">
        <v>127</v>
      </c>
      <c r="C26" s="234">
        <v>0</v>
      </c>
      <c r="D26" s="234">
        <v>0</v>
      </c>
      <c r="E26" s="234">
        <v>0</v>
      </c>
      <c r="F26" s="234">
        <v>0</v>
      </c>
      <c r="G26" s="234">
        <v>0</v>
      </c>
    </row>
    <row r="27" spans="1:8" x14ac:dyDescent="0.2">
      <c r="A27" s="43">
        <v>1134</v>
      </c>
      <c r="B27" s="41" t="s">
        <v>128</v>
      </c>
      <c r="C27" s="234">
        <v>0</v>
      </c>
      <c r="D27" s="234">
        <v>0</v>
      </c>
      <c r="E27" s="234">
        <v>0</v>
      </c>
      <c r="F27" s="234">
        <v>0</v>
      </c>
      <c r="G27" s="234">
        <v>0</v>
      </c>
    </row>
    <row r="28" spans="1:8" x14ac:dyDescent="0.2">
      <c r="A28" s="43">
        <v>1139</v>
      </c>
      <c r="B28" s="41" t="s">
        <v>129</v>
      </c>
      <c r="C28" s="234">
        <v>-10709.48</v>
      </c>
      <c r="D28" s="234">
        <v>-10709.48</v>
      </c>
      <c r="E28" s="234">
        <v>0</v>
      </c>
      <c r="F28" s="234">
        <v>0</v>
      </c>
      <c r="G28" s="234">
        <v>0</v>
      </c>
    </row>
    <row r="30" spans="1:8" x14ac:dyDescent="0.2">
      <c r="A30" s="40" t="s">
        <v>130</v>
      </c>
      <c r="B30" s="40"/>
      <c r="C30" s="40"/>
      <c r="D30" s="40"/>
      <c r="E30" s="40"/>
      <c r="F30" s="40"/>
      <c r="G30" s="40"/>
      <c r="H30" s="40"/>
    </row>
    <row r="31" spans="1:8" x14ac:dyDescent="0.2">
      <c r="A31" s="42" t="s">
        <v>103</v>
      </c>
      <c r="B31" s="42" t="s">
        <v>104</v>
      </c>
      <c r="C31" s="42" t="s">
        <v>105</v>
      </c>
      <c r="D31" s="42" t="s">
        <v>131</v>
      </c>
      <c r="E31" s="42" t="s">
        <v>132</v>
      </c>
      <c r="F31" s="42" t="s">
        <v>133</v>
      </c>
      <c r="G31" s="42" t="s">
        <v>134</v>
      </c>
      <c r="H31" s="42"/>
    </row>
    <row r="32" spans="1:8" x14ac:dyDescent="0.2">
      <c r="A32" s="43">
        <v>1140</v>
      </c>
      <c r="B32" s="41" t="s">
        <v>135</v>
      </c>
      <c r="C32" s="234">
        <v>41531.550000000003</v>
      </c>
    </row>
    <row r="33" spans="1:8" x14ac:dyDescent="0.2">
      <c r="A33" s="43">
        <v>1141</v>
      </c>
      <c r="B33" s="41" t="s">
        <v>136</v>
      </c>
      <c r="C33" s="234">
        <v>41531.550000000003</v>
      </c>
    </row>
    <row r="34" spans="1:8" x14ac:dyDescent="0.2">
      <c r="A34" s="43">
        <v>1142</v>
      </c>
      <c r="B34" s="41" t="s">
        <v>137</v>
      </c>
      <c r="C34" s="234">
        <v>0</v>
      </c>
    </row>
    <row r="35" spans="1:8" x14ac:dyDescent="0.2">
      <c r="A35" s="43">
        <v>1143</v>
      </c>
      <c r="B35" s="41" t="s">
        <v>138</v>
      </c>
      <c r="C35" s="234">
        <v>0</v>
      </c>
    </row>
    <row r="36" spans="1:8" x14ac:dyDescent="0.2">
      <c r="A36" s="43">
        <v>1144</v>
      </c>
      <c r="B36" s="41" t="s">
        <v>139</v>
      </c>
      <c r="C36" s="234">
        <v>0</v>
      </c>
    </row>
    <row r="37" spans="1:8" x14ac:dyDescent="0.2">
      <c r="A37" s="43">
        <v>1145</v>
      </c>
      <c r="B37" s="41" t="s">
        <v>140</v>
      </c>
      <c r="C37" s="234">
        <v>0</v>
      </c>
    </row>
    <row r="39" spans="1:8" x14ac:dyDescent="0.2">
      <c r="A39" s="40" t="s">
        <v>141</v>
      </c>
      <c r="B39" s="40"/>
      <c r="C39" s="40"/>
      <c r="D39" s="40"/>
      <c r="E39" s="40"/>
      <c r="F39" s="40"/>
      <c r="G39" s="40"/>
      <c r="H39" s="40"/>
    </row>
    <row r="40" spans="1:8" x14ac:dyDescent="0.2">
      <c r="A40" s="42" t="s">
        <v>103</v>
      </c>
      <c r="B40" s="42" t="s">
        <v>104</v>
      </c>
      <c r="C40" s="42" t="s">
        <v>105</v>
      </c>
      <c r="D40" s="42" t="s">
        <v>142</v>
      </c>
      <c r="E40" s="42" t="s">
        <v>143</v>
      </c>
      <c r="F40" s="42" t="s">
        <v>144</v>
      </c>
      <c r="G40" s="42"/>
      <c r="H40" s="42"/>
    </row>
    <row r="41" spans="1:8" x14ac:dyDescent="0.2">
      <c r="A41" s="43">
        <v>1150</v>
      </c>
      <c r="B41" s="41" t="s">
        <v>145</v>
      </c>
      <c r="C41" s="165">
        <v>0</v>
      </c>
    </row>
    <row r="42" spans="1:8" x14ac:dyDescent="0.2">
      <c r="A42" s="43">
        <v>1151</v>
      </c>
      <c r="B42" s="41" t="s">
        <v>146</v>
      </c>
      <c r="C42" s="165">
        <v>0</v>
      </c>
    </row>
    <row r="44" spans="1:8" x14ac:dyDescent="0.2">
      <c r="A44" s="40" t="s">
        <v>147</v>
      </c>
      <c r="B44" s="40"/>
      <c r="C44" s="40"/>
      <c r="D44" s="40"/>
      <c r="E44" s="40"/>
      <c r="F44" s="40"/>
      <c r="G44" s="40"/>
      <c r="H44" s="40"/>
    </row>
    <row r="45" spans="1:8" x14ac:dyDescent="0.2">
      <c r="A45" s="42" t="s">
        <v>103</v>
      </c>
      <c r="B45" s="42" t="s">
        <v>104</v>
      </c>
      <c r="C45" s="42" t="s">
        <v>105</v>
      </c>
      <c r="D45" s="42" t="s">
        <v>106</v>
      </c>
      <c r="E45" s="42" t="s">
        <v>120</v>
      </c>
      <c r="F45" s="42"/>
      <c r="G45" s="42"/>
      <c r="H45" s="42"/>
    </row>
    <row r="46" spans="1:8" x14ac:dyDescent="0.2">
      <c r="A46" s="43">
        <v>1213</v>
      </c>
      <c r="B46" s="41" t="s">
        <v>148</v>
      </c>
      <c r="C46" s="165">
        <v>0</v>
      </c>
    </row>
    <row r="48" spans="1:8" x14ac:dyDescent="0.2">
      <c r="A48" s="40" t="s">
        <v>149</v>
      </c>
      <c r="B48" s="40"/>
      <c r="C48" s="40"/>
      <c r="D48" s="40"/>
      <c r="E48" s="40"/>
      <c r="F48" s="40"/>
      <c r="G48" s="40"/>
      <c r="H48" s="40"/>
    </row>
    <row r="49" spans="1:8" x14ac:dyDescent="0.2">
      <c r="A49" s="42" t="s">
        <v>103</v>
      </c>
      <c r="B49" s="42" t="s">
        <v>104</v>
      </c>
      <c r="C49" s="42" t="s">
        <v>105</v>
      </c>
      <c r="D49" s="42"/>
      <c r="E49" s="42"/>
      <c r="F49" s="42"/>
      <c r="G49" s="42"/>
      <c r="H49" s="42"/>
    </row>
    <row r="50" spans="1:8" x14ac:dyDescent="0.2">
      <c r="A50" s="43">
        <v>1214</v>
      </c>
      <c r="B50" s="41" t="s">
        <v>150</v>
      </c>
      <c r="C50" s="165">
        <v>0</v>
      </c>
    </row>
    <row r="52" spans="1:8" x14ac:dyDescent="0.2">
      <c r="A52" s="40" t="s">
        <v>151</v>
      </c>
      <c r="B52" s="40"/>
      <c r="C52" s="40"/>
      <c r="D52" s="40"/>
      <c r="E52" s="40"/>
      <c r="F52" s="40"/>
      <c r="G52" s="40"/>
      <c r="H52" s="40"/>
    </row>
    <row r="53" spans="1:8" x14ac:dyDescent="0.2">
      <c r="A53" s="42" t="s">
        <v>103</v>
      </c>
      <c r="B53" s="42" t="s">
        <v>104</v>
      </c>
      <c r="C53" s="42" t="s">
        <v>105</v>
      </c>
      <c r="D53" s="42" t="s">
        <v>152</v>
      </c>
      <c r="E53" s="42" t="s">
        <v>153</v>
      </c>
      <c r="F53" s="42" t="s">
        <v>142</v>
      </c>
      <c r="G53" s="42" t="s">
        <v>154</v>
      </c>
      <c r="H53" s="42" t="s">
        <v>155</v>
      </c>
    </row>
    <row r="54" spans="1:8" x14ac:dyDescent="0.2">
      <c r="A54" s="43">
        <v>1230</v>
      </c>
      <c r="B54" s="41" t="s">
        <v>156</v>
      </c>
      <c r="C54" s="234">
        <v>2276762.4</v>
      </c>
      <c r="D54" s="234">
        <v>0</v>
      </c>
      <c r="E54" s="234">
        <v>0</v>
      </c>
    </row>
    <row r="55" spans="1:8" x14ac:dyDescent="0.2">
      <c r="A55" s="43">
        <v>1231</v>
      </c>
      <c r="B55" s="41" t="s">
        <v>157</v>
      </c>
      <c r="C55" s="234">
        <v>0</v>
      </c>
      <c r="D55" s="234">
        <v>0</v>
      </c>
      <c r="E55" s="234">
        <v>0</v>
      </c>
    </row>
    <row r="56" spans="1:8" x14ac:dyDescent="0.2">
      <c r="A56" s="43">
        <v>1232</v>
      </c>
      <c r="B56" s="41" t="s">
        <v>158</v>
      </c>
      <c r="C56" s="234">
        <v>0</v>
      </c>
      <c r="D56" s="234">
        <v>0</v>
      </c>
      <c r="E56" s="234">
        <v>0</v>
      </c>
    </row>
    <row r="57" spans="1:8" x14ac:dyDescent="0.2">
      <c r="A57" s="43">
        <v>1233</v>
      </c>
      <c r="B57" s="41" t="s">
        <v>159</v>
      </c>
      <c r="C57" s="234">
        <v>0</v>
      </c>
      <c r="D57" s="234">
        <v>0</v>
      </c>
      <c r="E57" s="234">
        <v>0</v>
      </c>
    </row>
    <row r="58" spans="1:8" x14ac:dyDescent="0.2">
      <c r="A58" s="43">
        <v>1234</v>
      </c>
      <c r="B58" s="41" t="s">
        <v>160</v>
      </c>
      <c r="C58" s="234">
        <v>0</v>
      </c>
      <c r="D58" s="234">
        <v>0</v>
      </c>
      <c r="E58" s="234">
        <v>0</v>
      </c>
    </row>
    <row r="59" spans="1:8" x14ac:dyDescent="0.2">
      <c r="A59" s="43">
        <v>1235</v>
      </c>
      <c r="B59" s="41" t="s">
        <v>161</v>
      </c>
      <c r="C59" s="234">
        <v>0</v>
      </c>
      <c r="D59" s="234">
        <v>0</v>
      </c>
      <c r="E59" s="234">
        <v>0</v>
      </c>
    </row>
    <row r="60" spans="1:8" x14ac:dyDescent="0.2">
      <c r="A60" s="43">
        <v>1236</v>
      </c>
      <c r="B60" s="41" t="s">
        <v>162</v>
      </c>
      <c r="C60" s="234">
        <v>0</v>
      </c>
      <c r="D60" s="234">
        <v>0</v>
      </c>
      <c r="E60" s="234">
        <v>0</v>
      </c>
    </row>
    <row r="61" spans="1:8" x14ac:dyDescent="0.2">
      <c r="A61" s="43">
        <v>1239</v>
      </c>
      <c r="B61" s="41" t="s">
        <v>163</v>
      </c>
      <c r="C61" s="234">
        <v>0</v>
      </c>
      <c r="D61" s="234">
        <v>0</v>
      </c>
      <c r="E61" s="234">
        <v>0</v>
      </c>
    </row>
    <row r="62" spans="1:8" x14ac:dyDescent="0.2">
      <c r="A62" s="43">
        <v>1240</v>
      </c>
      <c r="B62" s="41" t="s">
        <v>164</v>
      </c>
      <c r="C62" s="234">
        <v>12060493.460000001</v>
      </c>
      <c r="D62" s="234">
        <v>0</v>
      </c>
      <c r="E62" s="234">
        <v>3362304.83</v>
      </c>
      <c r="F62" s="41" t="s">
        <v>1567</v>
      </c>
      <c r="G62" s="175">
        <v>0.1</v>
      </c>
      <c r="H62" s="41" t="s">
        <v>1568</v>
      </c>
    </row>
    <row r="63" spans="1:8" x14ac:dyDescent="0.2">
      <c r="A63" s="43">
        <v>1241</v>
      </c>
      <c r="B63" s="41" t="s">
        <v>165</v>
      </c>
      <c r="C63" s="234">
        <v>936788.21</v>
      </c>
      <c r="D63" s="234">
        <v>0</v>
      </c>
      <c r="E63" s="234">
        <v>581171.23</v>
      </c>
      <c r="F63" s="41" t="s">
        <v>1567</v>
      </c>
      <c r="G63" s="175">
        <v>0.1</v>
      </c>
      <c r="H63" s="41" t="s">
        <v>1568</v>
      </c>
    </row>
    <row r="64" spans="1:8" x14ac:dyDescent="0.2">
      <c r="A64" s="43">
        <v>1242</v>
      </c>
      <c r="B64" s="41" t="s">
        <v>166</v>
      </c>
      <c r="C64" s="234">
        <v>1769199</v>
      </c>
      <c r="D64" s="234">
        <v>0</v>
      </c>
      <c r="E64" s="234">
        <v>616713.5</v>
      </c>
      <c r="F64" s="41" t="s">
        <v>1567</v>
      </c>
      <c r="G64" s="175">
        <v>0.1</v>
      </c>
      <c r="H64" s="41" t="s">
        <v>1568</v>
      </c>
    </row>
    <row r="65" spans="1:8" x14ac:dyDescent="0.2">
      <c r="A65" s="43">
        <v>1243</v>
      </c>
      <c r="B65" s="41" t="s">
        <v>167</v>
      </c>
      <c r="C65" s="234">
        <v>0</v>
      </c>
      <c r="D65" s="234">
        <v>0</v>
      </c>
      <c r="E65" s="234">
        <v>0</v>
      </c>
      <c r="G65" s="175"/>
    </row>
    <row r="66" spans="1:8" x14ac:dyDescent="0.2">
      <c r="A66" s="43">
        <v>1244</v>
      </c>
      <c r="B66" s="41" t="s">
        <v>168</v>
      </c>
      <c r="C66" s="234">
        <v>2027247.65</v>
      </c>
      <c r="D66" s="234">
        <v>0</v>
      </c>
      <c r="E66" s="234">
        <v>1499346.05</v>
      </c>
      <c r="F66" s="41" t="s">
        <v>1567</v>
      </c>
      <c r="G66" s="175">
        <v>0.25</v>
      </c>
      <c r="H66" s="41" t="s">
        <v>1568</v>
      </c>
    </row>
    <row r="67" spans="1:8" x14ac:dyDescent="0.2">
      <c r="A67" s="43">
        <v>1245</v>
      </c>
      <c r="B67" s="41" t="s">
        <v>169</v>
      </c>
      <c r="C67" s="234">
        <v>0</v>
      </c>
      <c r="D67" s="234">
        <v>0</v>
      </c>
      <c r="E67" s="234">
        <v>0</v>
      </c>
    </row>
    <row r="68" spans="1:8" x14ac:dyDescent="0.2">
      <c r="A68" s="43">
        <v>1246</v>
      </c>
      <c r="B68" s="41" t="s">
        <v>170</v>
      </c>
      <c r="C68" s="234">
        <v>7327258.5999999996</v>
      </c>
      <c r="D68" s="234">
        <v>0</v>
      </c>
      <c r="E68" s="234">
        <v>665074.05000000005</v>
      </c>
      <c r="F68" s="41" t="s">
        <v>1567</v>
      </c>
      <c r="G68" s="175">
        <v>0.1</v>
      </c>
      <c r="H68" s="41" t="s">
        <v>1568</v>
      </c>
    </row>
    <row r="69" spans="1:8" x14ac:dyDescent="0.2">
      <c r="A69" s="43">
        <v>1247</v>
      </c>
      <c r="B69" s="41" t="s">
        <v>171</v>
      </c>
      <c r="C69" s="234">
        <v>0</v>
      </c>
      <c r="D69" s="234">
        <v>0</v>
      </c>
      <c r="E69" s="234">
        <v>0</v>
      </c>
    </row>
    <row r="70" spans="1:8" x14ac:dyDescent="0.2">
      <c r="A70" s="43">
        <v>1248</v>
      </c>
      <c r="B70" s="41" t="s">
        <v>172</v>
      </c>
      <c r="C70" s="234">
        <v>0</v>
      </c>
      <c r="D70" s="234">
        <v>0</v>
      </c>
      <c r="E70" s="234">
        <v>0</v>
      </c>
    </row>
    <row r="72" spans="1:8" x14ac:dyDescent="0.2">
      <c r="A72" s="40" t="s">
        <v>173</v>
      </c>
      <c r="B72" s="40"/>
      <c r="C72" s="40"/>
      <c r="D72" s="40"/>
      <c r="E72" s="40"/>
      <c r="F72" s="40"/>
      <c r="G72" s="40"/>
      <c r="H72" s="40"/>
    </row>
    <row r="73" spans="1:8" x14ac:dyDescent="0.2">
      <c r="A73" s="42" t="s">
        <v>103</v>
      </c>
      <c r="B73" s="42" t="s">
        <v>104</v>
      </c>
      <c r="C73" s="42" t="s">
        <v>105</v>
      </c>
      <c r="D73" s="42" t="s">
        <v>174</v>
      </c>
      <c r="E73" s="42" t="s">
        <v>175</v>
      </c>
      <c r="F73" s="42" t="s">
        <v>142</v>
      </c>
      <c r="G73" s="42" t="s">
        <v>154</v>
      </c>
      <c r="H73" s="42" t="s">
        <v>155</v>
      </c>
    </row>
    <row r="74" spans="1:8" x14ac:dyDescent="0.2">
      <c r="A74" s="43">
        <v>1250</v>
      </c>
      <c r="B74" s="41" t="s">
        <v>176</v>
      </c>
      <c r="C74" s="234">
        <v>555060</v>
      </c>
      <c r="D74" s="234">
        <v>0</v>
      </c>
      <c r="E74" s="234">
        <v>0</v>
      </c>
    </row>
    <row r="75" spans="1:8" x14ac:dyDescent="0.2">
      <c r="A75" s="43">
        <v>1251</v>
      </c>
      <c r="B75" s="41" t="s">
        <v>177</v>
      </c>
      <c r="C75" s="234">
        <v>555060</v>
      </c>
      <c r="D75" s="234">
        <v>0</v>
      </c>
      <c r="E75" s="234">
        <v>0</v>
      </c>
    </row>
    <row r="76" spans="1:8" x14ac:dyDescent="0.2">
      <c r="A76" s="43">
        <v>1252</v>
      </c>
      <c r="B76" s="41" t="s">
        <v>178</v>
      </c>
      <c r="C76" s="234">
        <v>0</v>
      </c>
      <c r="D76" s="234">
        <v>0</v>
      </c>
      <c r="E76" s="234">
        <v>0</v>
      </c>
    </row>
    <row r="77" spans="1:8" x14ac:dyDescent="0.2">
      <c r="A77" s="43">
        <v>1253</v>
      </c>
      <c r="B77" s="41" t="s">
        <v>179</v>
      </c>
      <c r="C77" s="234">
        <v>0</v>
      </c>
      <c r="D77" s="234">
        <v>0</v>
      </c>
      <c r="E77" s="234">
        <v>0</v>
      </c>
    </row>
    <row r="78" spans="1:8" x14ac:dyDescent="0.2">
      <c r="A78" s="43">
        <v>1254</v>
      </c>
      <c r="B78" s="41" t="s">
        <v>180</v>
      </c>
      <c r="C78" s="234">
        <v>0</v>
      </c>
      <c r="D78" s="234">
        <v>0</v>
      </c>
      <c r="E78" s="234">
        <v>0</v>
      </c>
    </row>
    <row r="79" spans="1:8" x14ac:dyDescent="0.2">
      <c r="A79" s="43">
        <v>1259</v>
      </c>
      <c r="B79" s="41" t="s">
        <v>181</v>
      </c>
      <c r="C79" s="234">
        <v>0</v>
      </c>
      <c r="D79" s="234">
        <v>0</v>
      </c>
      <c r="E79" s="234">
        <v>0</v>
      </c>
    </row>
    <row r="80" spans="1:8" x14ac:dyDescent="0.2">
      <c r="A80" s="43">
        <v>1270</v>
      </c>
      <c r="B80" s="41" t="s">
        <v>182</v>
      </c>
      <c r="C80" s="234">
        <v>4669180.9800000004</v>
      </c>
      <c r="D80" s="234">
        <v>0</v>
      </c>
      <c r="E80" s="234">
        <v>0</v>
      </c>
    </row>
    <row r="81" spans="1:8" x14ac:dyDescent="0.2">
      <c r="A81" s="43">
        <v>1271</v>
      </c>
      <c r="B81" s="41" t="s">
        <v>183</v>
      </c>
      <c r="C81" s="234">
        <v>4639864.4800000004</v>
      </c>
      <c r="D81" s="234">
        <v>0</v>
      </c>
      <c r="E81" s="234">
        <v>0</v>
      </c>
    </row>
    <row r="82" spans="1:8" x14ac:dyDescent="0.2">
      <c r="A82" s="43">
        <v>1272</v>
      </c>
      <c r="B82" s="41" t="s">
        <v>184</v>
      </c>
      <c r="C82" s="234">
        <v>0</v>
      </c>
      <c r="D82" s="234">
        <v>0</v>
      </c>
      <c r="E82" s="234">
        <v>0</v>
      </c>
    </row>
    <row r="83" spans="1:8" x14ac:dyDescent="0.2">
      <c r="A83" s="43">
        <v>1273</v>
      </c>
      <c r="B83" s="41" t="s">
        <v>185</v>
      </c>
      <c r="C83" s="234">
        <v>29316.5</v>
      </c>
      <c r="D83" s="234">
        <v>0</v>
      </c>
      <c r="E83" s="234">
        <v>0</v>
      </c>
    </row>
    <row r="84" spans="1:8" x14ac:dyDescent="0.2">
      <c r="A84" s="43">
        <v>1274</v>
      </c>
      <c r="B84" s="41" t="s">
        <v>186</v>
      </c>
      <c r="C84" s="234">
        <v>0</v>
      </c>
      <c r="D84" s="234">
        <v>0</v>
      </c>
      <c r="E84" s="234">
        <v>0</v>
      </c>
    </row>
    <row r="85" spans="1:8" x14ac:dyDescent="0.2">
      <c r="A85" s="43">
        <v>1275</v>
      </c>
      <c r="B85" s="41" t="s">
        <v>187</v>
      </c>
      <c r="C85" s="234">
        <v>0</v>
      </c>
      <c r="D85" s="234">
        <v>0</v>
      </c>
      <c r="E85" s="234">
        <v>0</v>
      </c>
    </row>
    <row r="86" spans="1:8" x14ac:dyDescent="0.2">
      <c r="A86" s="43">
        <v>1279</v>
      </c>
      <c r="B86" s="41" t="s">
        <v>188</v>
      </c>
      <c r="C86" s="234">
        <v>0</v>
      </c>
      <c r="D86" s="234">
        <v>0</v>
      </c>
      <c r="E86" s="234">
        <v>0</v>
      </c>
    </row>
    <row r="88" spans="1:8" x14ac:dyDescent="0.2">
      <c r="A88" s="40" t="s">
        <v>189</v>
      </c>
      <c r="B88" s="40"/>
      <c r="C88" s="40"/>
      <c r="D88" s="40"/>
      <c r="E88" s="40"/>
      <c r="F88" s="40"/>
      <c r="G88" s="40"/>
      <c r="H88" s="40"/>
    </row>
    <row r="89" spans="1:8" x14ac:dyDescent="0.2">
      <c r="A89" s="42" t="s">
        <v>103</v>
      </c>
      <c r="B89" s="42" t="s">
        <v>104</v>
      </c>
      <c r="C89" s="42" t="s">
        <v>105</v>
      </c>
      <c r="D89" s="42" t="s">
        <v>190</v>
      </c>
      <c r="E89" s="42"/>
      <c r="F89" s="42"/>
      <c r="G89" s="42"/>
      <c r="H89" s="42"/>
    </row>
    <row r="90" spans="1:8" x14ac:dyDescent="0.2">
      <c r="A90" s="43">
        <v>1160</v>
      </c>
      <c r="B90" s="41" t="s">
        <v>191</v>
      </c>
      <c r="C90" s="165">
        <v>0</v>
      </c>
    </row>
    <row r="91" spans="1:8" x14ac:dyDescent="0.2">
      <c r="A91" s="43">
        <v>1161</v>
      </c>
      <c r="B91" s="41" t="s">
        <v>192</v>
      </c>
      <c r="C91" s="165">
        <v>0</v>
      </c>
    </row>
    <row r="92" spans="1:8" x14ac:dyDescent="0.2">
      <c r="A92" s="43">
        <v>1162</v>
      </c>
      <c r="B92" s="41" t="s">
        <v>193</v>
      </c>
      <c r="C92" s="165">
        <v>0</v>
      </c>
    </row>
    <row r="93" spans="1:8" x14ac:dyDescent="0.2">
      <c r="C93" s="165"/>
    </row>
    <row r="94" spans="1:8" x14ac:dyDescent="0.2">
      <c r="A94" s="40" t="s">
        <v>194</v>
      </c>
      <c r="B94" s="40"/>
      <c r="C94" s="40"/>
      <c r="D94" s="40"/>
      <c r="E94" s="40"/>
      <c r="F94" s="40"/>
      <c r="G94" s="40"/>
      <c r="H94" s="40"/>
    </row>
    <row r="95" spans="1:8" x14ac:dyDescent="0.2">
      <c r="A95" s="42" t="s">
        <v>103</v>
      </c>
      <c r="B95" s="42" t="s">
        <v>104</v>
      </c>
      <c r="C95" s="42" t="s">
        <v>105</v>
      </c>
      <c r="D95" s="42" t="s">
        <v>120</v>
      </c>
      <c r="E95" s="42"/>
      <c r="F95" s="42"/>
      <c r="G95" s="42"/>
      <c r="H95" s="42"/>
    </row>
    <row r="96" spans="1:8" x14ac:dyDescent="0.2">
      <c r="A96" s="43">
        <v>1290</v>
      </c>
      <c r="B96" s="41" t="s">
        <v>195</v>
      </c>
      <c r="C96" s="165">
        <v>0</v>
      </c>
    </row>
    <row r="97" spans="1:8" x14ac:dyDescent="0.2">
      <c r="A97" s="43">
        <v>1291</v>
      </c>
      <c r="B97" s="41" t="s">
        <v>196</v>
      </c>
      <c r="C97" s="165">
        <v>0</v>
      </c>
    </row>
    <row r="98" spans="1:8" x14ac:dyDescent="0.2">
      <c r="A98" s="43">
        <v>1292</v>
      </c>
      <c r="B98" s="41" t="s">
        <v>197</v>
      </c>
      <c r="C98" s="165">
        <v>0</v>
      </c>
    </row>
    <row r="99" spans="1:8" x14ac:dyDescent="0.2">
      <c r="A99" s="43">
        <v>1293</v>
      </c>
      <c r="B99" s="41" t="s">
        <v>198</v>
      </c>
      <c r="C99" s="165">
        <v>0</v>
      </c>
    </row>
    <row r="101" spans="1:8" x14ac:dyDescent="0.2">
      <c r="A101" s="40" t="s">
        <v>199</v>
      </c>
      <c r="B101" s="40"/>
      <c r="C101" s="40"/>
      <c r="D101" s="40"/>
      <c r="E101" s="40"/>
      <c r="F101" s="40"/>
      <c r="G101" s="40"/>
      <c r="H101" s="40"/>
    </row>
    <row r="102" spans="1:8" x14ac:dyDescent="0.2">
      <c r="A102" s="42" t="s">
        <v>103</v>
      </c>
      <c r="B102" s="42" t="s">
        <v>104</v>
      </c>
      <c r="C102" s="42" t="s">
        <v>105</v>
      </c>
      <c r="D102" s="42" t="s">
        <v>116</v>
      </c>
      <c r="E102" s="42" t="s">
        <v>117</v>
      </c>
      <c r="F102" s="42" t="s">
        <v>118</v>
      </c>
      <c r="G102" s="42" t="s">
        <v>200</v>
      </c>
      <c r="H102" s="42" t="s">
        <v>201</v>
      </c>
    </row>
    <row r="103" spans="1:8" x14ac:dyDescent="0.2">
      <c r="A103" s="43">
        <v>2110</v>
      </c>
      <c r="B103" s="41" t="s">
        <v>202</v>
      </c>
      <c r="C103" s="234">
        <v>3737.18</v>
      </c>
      <c r="D103" s="234">
        <v>3737.18</v>
      </c>
      <c r="E103" s="234">
        <v>0</v>
      </c>
      <c r="F103" s="234">
        <v>0</v>
      </c>
      <c r="G103" s="234">
        <v>0</v>
      </c>
    </row>
    <row r="104" spans="1:8" x14ac:dyDescent="0.2">
      <c r="A104" s="43">
        <v>2111</v>
      </c>
      <c r="B104" s="41" t="s">
        <v>203</v>
      </c>
      <c r="C104" s="234">
        <v>0</v>
      </c>
      <c r="D104" s="234">
        <v>0</v>
      </c>
      <c r="E104" s="234">
        <v>0</v>
      </c>
      <c r="F104" s="234">
        <v>0</v>
      </c>
      <c r="G104" s="234">
        <v>0</v>
      </c>
    </row>
    <row r="105" spans="1:8" x14ac:dyDescent="0.2">
      <c r="A105" s="43">
        <v>2112</v>
      </c>
      <c r="B105" s="41" t="s">
        <v>204</v>
      </c>
      <c r="C105" s="234">
        <v>-25224.86</v>
      </c>
      <c r="D105" s="234">
        <v>-25224.86</v>
      </c>
      <c r="E105" s="234">
        <v>0</v>
      </c>
      <c r="F105" s="234">
        <v>0</v>
      </c>
      <c r="G105" s="234">
        <v>0</v>
      </c>
    </row>
    <row r="106" spans="1:8" x14ac:dyDescent="0.2">
      <c r="A106" s="43">
        <v>2113</v>
      </c>
      <c r="B106" s="41" t="s">
        <v>205</v>
      </c>
      <c r="C106" s="234">
        <v>0</v>
      </c>
      <c r="D106" s="234">
        <v>0</v>
      </c>
      <c r="E106" s="234">
        <v>0</v>
      </c>
      <c r="F106" s="234">
        <v>0</v>
      </c>
      <c r="G106" s="234">
        <v>0</v>
      </c>
    </row>
    <row r="107" spans="1:8" x14ac:dyDescent="0.2">
      <c r="A107" s="43">
        <v>2114</v>
      </c>
      <c r="B107" s="41" t="s">
        <v>206</v>
      </c>
      <c r="C107" s="234">
        <v>0</v>
      </c>
      <c r="D107" s="234">
        <v>0</v>
      </c>
      <c r="E107" s="234">
        <v>0</v>
      </c>
      <c r="F107" s="234">
        <v>0</v>
      </c>
      <c r="G107" s="234">
        <v>0</v>
      </c>
    </row>
    <row r="108" spans="1:8" x14ac:dyDescent="0.2">
      <c r="A108" s="43">
        <v>2115</v>
      </c>
      <c r="B108" s="41" t="s">
        <v>207</v>
      </c>
      <c r="C108" s="234">
        <v>0</v>
      </c>
      <c r="D108" s="234">
        <v>0</v>
      </c>
      <c r="E108" s="234">
        <v>0</v>
      </c>
      <c r="F108" s="234">
        <v>0</v>
      </c>
      <c r="G108" s="234">
        <v>0</v>
      </c>
    </row>
    <row r="109" spans="1:8" x14ac:dyDescent="0.2">
      <c r="A109" s="43">
        <v>2116</v>
      </c>
      <c r="B109" s="41" t="s">
        <v>208</v>
      </c>
      <c r="C109" s="234">
        <v>0</v>
      </c>
      <c r="D109" s="234">
        <v>0</v>
      </c>
      <c r="E109" s="234">
        <v>0</v>
      </c>
      <c r="F109" s="234">
        <v>0</v>
      </c>
      <c r="G109" s="234">
        <v>0</v>
      </c>
    </row>
    <row r="110" spans="1:8" x14ac:dyDescent="0.2">
      <c r="A110" s="43">
        <v>2117</v>
      </c>
      <c r="B110" s="41" t="s">
        <v>209</v>
      </c>
      <c r="C110" s="234">
        <v>28962.04</v>
      </c>
      <c r="D110" s="234">
        <v>28962.04</v>
      </c>
      <c r="E110" s="234">
        <v>0</v>
      </c>
      <c r="F110" s="234">
        <v>0</v>
      </c>
      <c r="G110" s="234">
        <v>0</v>
      </c>
    </row>
    <row r="111" spans="1:8" x14ac:dyDescent="0.2">
      <c r="A111" s="43">
        <v>2118</v>
      </c>
      <c r="B111" s="41" t="s">
        <v>210</v>
      </c>
      <c r="C111" s="234">
        <v>0</v>
      </c>
      <c r="D111" s="234">
        <v>0</v>
      </c>
      <c r="E111" s="234">
        <v>0</v>
      </c>
      <c r="F111" s="234">
        <v>0</v>
      </c>
      <c r="G111" s="234">
        <v>0</v>
      </c>
    </row>
    <row r="112" spans="1:8" x14ac:dyDescent="0.2">
      <c r="A112" s="43">
        <v>2119</v>
      </c>
      <c r="B112" s="41" t="s">
        <v>211</v>
      </c>
      <c r="C112" s="234">
        <v>0</v>
      </c>
      <c r="D112" s="234">
        <v>0</v>
      </c>
      <c r="E112" s="234">
        <v>0</v>
      </c>
      <c r="F112" s="234">
        <v>0</v>
      </c>
      <c r="G112" s="234">
        <v>0</v>
      </c>
    </row>
    <row r="113" spans="1:8" x14ac:dyDescent="0.2">
      <c r="A113" s="43">
        <v>2120</v>
      </c>
      <c r="B113" s="41" t="s">
        <v>212</v>
      </c>
      <c r="C113" s="234">
        <v>0</v>
      </c>
      <c r="D113" s="234">
        <v>0</v>
      </c>
      <c r="E113" s="234">
        <v>0</v>
      </c>
      <c r="F113" s="234">
        <v>0</v>
      </c>
      <c r="G113" s="234">
        <v>0</v>
      </c>
    </row>
    <row r="114" spans="1:8" x14ac:dyDescent="0.2">
      <c r="A114" s="43">
        <v>2121</v>
      </c>
      <c r="B114" s="41" t="s">
        <v>213</v>
      </c>
      <c r="C114" s="234">
        <v>0</v>
      </c>
      <c r="D114" s="234">
        <v>0</v>
      </c>
      <c r="E114" s="234">
        <v>0</v>
      </c>
      <c r="F114" s="234">
        <v>0</v>
      </c>
      <c r="G114" s="234">
        <v>0</v>
      </c>
    </row>
    <row r="115" spans="1:8" x14ac:dyDescent="0.2">
      <c r="A115" s="43">
        <v>2122</v>
      </c>
      <c r="B115" s="41" t="s">
        <v>214</v>
      </c>
      <c r="C115" s="234">
        <v>0</v>
      </c>
      <c r="D115" s="234">
        <v>0</v>
      </c>
      <c r="E115" s="234">
        <v>0</v>
      </c>
      <c r="F115" s="234">
        <v>0</v>
      </c>
      <c r="G115" s="234">
        <v>0</v>
      </c>
    </row>
    <row r="116" spans="1:8" x14ac:dyDescent="0.2">
      <c r="A116" s="43">
        <v>2129</v>
      </c>
      <c r="B116" s="41" t="s">
        <v>215</v>
      </c>
      <c r="C116" s="234">
        <v>0</v>
      </c>
      <c r="D116" s="234">
        <v>0</v>
      </c>
      <c r="E116" s="234">
        <v>0</v>
      </c>
      <c r="F116" s="234">
        <v>0</v>
      </c>
      <c r="G116" s="234">
        <v>0</v>
      </c>
    </row>
    <row r="118" spans="1:8" x14ac:dyDescent="0.2">
      <c r="A118" s="40" t="s">
        <v>216</v>
      </c>
      <c r="B118" s="40"/>
      <c r="C118" s="40"/>
      <c r="D118" s="40"/>
      <c r="E118" s="40"/>
      <c r="F118" s="40"/>
      <c r="G118" s="40"/>
      <c r="H118" s="40"/>
    </row>
    <row r="119" spans="1:8" x14ac:dyDescent="0.2">
      <c r="A119" s="42" t="s">
        <v>103</v>
      </c>
      <c r="B119" s="42" t="s">
        <v>104</v>
      </c>
      <c r="C119" s="42" t="s">
        <v>105</v>
      </c>
      <c r="D119" s="42" t="s">
        <v>217</v>
      </c>
      <c r="E119" s="42" t="s">
        <v>120</v>
      </c>
      <c r="F119" s="42"/>
      <c r="G119" s="42"/>
      <c r="H119" s="42"/>
    </row>
    <row r="120" spans="1:8" x14ac:dyDescent="0.2">
      <c r="A120" s="43">
        <v>2160</v>
      </c>
      <c r="B120" s="41" t="s">
        <v>218</v>
      </c>
      <c r="C120" s="165">
        <v>0</v>
      </c>
    </row>
    <row r="121" spans="1:8" x14ac:dyDescent="0.2">
      <c r="A121" s="43">
        <v>2161</v>
      </c>
      <c r="B121" s="41" t="s">
        <v>219</v>
      </c>
      <c r="C121" s="165">
        <v>0</v>
      </c>
    </row>
    <row r="122" spans="1:8" x14ac:dyDescent="0.2">
      <c r="A122" s="43">
        <v>2162</v>
      </c>
      <c r="B122" s="41" t="s">
        <v>220</v>
      </c>
      <c r="C122" s="165">
        <v>0</v>
      </c>
    </row>
    <row r="123" spans="1:8" x14ac:dyDescent="0.2">
      <c r="A123" s="43">
        <v>2163</v>
      </c>
      <c r="B123" s="41" t="s">
        <v>221</v>
      </c>
      <c r="C123" s="165">
        <v>0</v>
      </c>
    </row>
    <row r="124" spans="1:8" x14ac:dyDescent="0.2">
      <c r="A124" s="43">
        <v>2164</v>
      </c>
      <c r="B124" s="41" t="s">
        <v>222</v>
      </c>
      <c r="C124" s="165">
        <v>0</v>
      </c>
    </row>
    <row r="125" spans="1:8" x14ac:dyDescent="0.2">
      <c r="A125" s="43">
        <v>2165</v>
      </c>
      <c r="B125" s="41" t="s">
        <v>223</v>
      </c>
      <c r="C125" s="165">
        <v>0</v>
      </c>
    </row>
    <row r="126" spans="1:8" x14ac:dyDescent="0.2">
      <c r="A126" s="43">
        <v>2166</v>
      </c>
      <c r="B126" s="41" t="s">
        <v>224</v>
      </c>
      <c r="C126" s="165">
        <v>0</v>
      </c>
    </row>
    <row r="127" spans="1:8" x14ac:dyDescent="0.2">
      <c r="A127" s="43">
        <v>2250</v>
      </c>
      <c r="B127" s="41" t="s">
        <v>225</v>
      </c>
      <c r="C127" s="165">
        <v>0</v>
      </c>
    </row>
    <row r="128" spans="1:8" x14ac:dyDescent="0.2">
      <c r="A128" s="43">
        <v>2251</v>
      </c>
      <c r="B128" s="41" t="s">
        <v>226</v>
      </c>
      <c r="C128" s="165">
        <v>0</v>
      </c>
    </row>
    <row r="129" spans="1:8" x14ac:dyDescent="0.2">
      <c r="A129" s="43">
        <v>2252</v>
      </c>
      <c r="B129" s="41" t="s">
        <v>227</v>
      </c>
      <c r="C129" s="165">
        <v>0</v>
      </c>
    </row>
    <row r="130" spans="1:8" x14ac:dyDescent="0.2">
      <c r="A130" s="43">
        <v>2253</v>
      </c>
      <c r="B130" s="41" t="s">
        <v>228</v>
      </c>
      <c r="C130" s="165">
        <v>0</v>
      </c>
    </row>
    <row r="131" spans="1:8" x14ac:dyDescent="0.2">
      <c r="A131" s="43">
        <v>2254</v>
      </c>
      <c r="B131" s="41" t="s">
        <v>229</v>
      </c>
      <c r="C131" s="165">
        <v>0</v>
      </c>
    </row>
    <row r="132" spans="1:8" x14ac:dyDescent="0.2">
      <c r="A132" s="43">
        <v>2255</v>
      </c>
      <c r="B132" s="41" t="s">
        <v>230</v>
      </c>
      <c r="C132" s="165">
        <v>0</v>
      </c>
    </row>
    <row r="133" spans="1:8" x14ac:dyDescent="0.2">
      <c r="A133" s="43">
        <v>2256</v>
      </c>
      <c r="B133" s="41" t="s">
        <v>231</v>
      </c>
      <c r="C133" s="165">
        <v>0</v>
      </c>
    </row>
    <row r="135" spans="1:8" x14ac:dyDescent="0.2">
      <c r="A135" s="40" t="s">
        <v>232</v>
      </c>
      <c r="B135" s="40"/>
      <c r="C135" s="40"/>
      <c r="D135" s="40"/>
      <c r="E135" s="40"/>
      <c r="F135" s="40"/>
      <c r="G135" s="40"/>
      <c r="H135" s="40"/>
    </row>
    <row r="136" spans="1:8" x14ac:dyDescent="0.2">
      <c r="A136" s="47" t="s">
        <v>103</v>
      </c>
      <c r="B136" s="47" t="s">
        <v>104</v>
      </c>
      <c r="C136" s="47" t="s">
        <v>105</v>
      </c>
      <c r="D136" s="47" t="s">
        <v>217</v>
      </c>
      <c r="E136" s="47" t="s">
        <v>120</v>
      </c>
      <c r="F136" s="47"/>
      <c r="G136" s="47"/>
      <c r="H136" s="47"/>
    </row>
    <row r="137" spans="1:8" x14ac:dyDescent="0.2">
      <c r="A137" s="43">
        <v>2159</v>
      </c>
      <c r="B137" s="41" t="s">
        <v>233</v>
      </c>
      <c r="C137" s="165">
        <v>0</v>
      </c>
    </row>
    <row r="138" spans="1:8" x14ac:dyDescent="0.2">
      <c r="A138" s="43">
        <v>2199</v>
      </c>
      <c r="B138" s="41" t="s">
        <v>234</v>
      </c>
      <c r="C138" s="165">
        <v>0</v>
      </c>
    </row>
    <row r="139" spans="1:8" x14ac:dyDescent="0.2">
      <c r="A139" s="43">
        <v>2240</v>
      </c>
      <c r="B139" s="41" t="s">
        <v>235</v>
      </c>
      <c r="C139" s="165">
        <v>0</v>
      </c>
    </row>
    <row r="140" spans="1:8" x14ac:dyDescent="0.2">
      <c r="A140" s="43">
        <v>2241</v>
      </c>
      <c r="B140" s="41" t="s">
        <v>236</v>
      </c>
      <c r="C140" s="165">
        <v>0</v>
      </c>
    </row>
    <row r="141" spans="1:8" x14ac:dyDescent="0.2">
      <c r="A141" s="43">
        <v>2242</v>
      </c>
      <c r="B141" s="41" t="s">
        <v>237</v>
      </c>
      <c r="C141" s="165">
        <v>0</v>
      </c>
    </row>
    <row r="142" spans="1:8" x14ac:dyDescent="0.2">
      <c r="A142" s="43">
        <v>2249</v>
      </c>
      <c r="B142" s="41" t="s">
        <v>238</v>
      </c>
      <c r="C142" s="165">
        <v>0</v>
      </c>
    </row>
    <row r="144" spans="1:8" x14ac:dyDescent="0.2">
      <c r="B144" s="41" t="s">
        <v>239</v>
      </c>
    </row>
    <row r="146" spans="2:4" x14ac:dyDescent="0.2">
      <c r="B146" s="13"/>
      <c r="C146" s="13"/>
      <c r="D146" s="13"/>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4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showGridLines="0" zoomScaleNormal="100" zoomScaleSheetLayoutView="100" workbookViewId="0">
      <selection sqref="A1:C1"/>
    </sheetView>
  </sheetViews>
  <sheetFormatPr baseColWidth="10" defaultRowHeight="11.25" x14ac:dyDescent="0.2"/>
  <cols>
    <col min="1" max="1" width="3.7109375" style="82" customWidth="1"/>
    <col min="2" max="2" width="62.140625" style="82" customWidth="1"/>
    <col min="3" max="3" width="17.7109375" style="82" customWidth="1"/>
    <col min="4" max="16384" width="11.42578125" style="82"/>
  </cols>
  <sheetData>
    <row r="1" spans="1:3" s="113" customFormat="1" ht="18.95" customHeight="1" x14ac:dyDescent="0.25">
      <c r="A1" s="369" t="s">
        <v>602</v>
      </c>
      <c r="B1" s="370"/>
      <c r="C1" s="371"/>
    </row>
    <row r="2" spans="1:3" s="113" customFormat="1" ht="18.95" customHeight="1" x14ac:dyDescent="0.25">
      <c r="A2" s="372" t="s">
        <v>552</v>
      </c>
      <c r="B2" s="373"/>
      <c r="C2" s="374"/>
    </row>
    <row r="3" spans="1:3" s="113" customFormat="1" ht="18.95" customHeight="1" x14ac:dyDescent="0.25">
      <c r="A3" s="372" t="s">
        <v>604</v>
      </c>
      <c r="B3" s="373"/>
      <c r="C3" s="374"/>
    </row>
    <row r="4" spans="1:3" x14ac:dyDescent="0.2">
      <c r="A4" s="365" t="s">
        <v>499</v>
      </c>
      <c r="B4" s="366"/>
      <c r="C4" s="367"/>
    </row>
    <row r="5" spans="1:3" x14ac:dyDescent="0.2">
      <c r="A5" s="112" t="s">
        <v>551</v>
      </c>
      <c r="B5" s="80"/>
      <c r="C5" s="288">
        <v>135908799.84999999</v>
      </c>
    </row>
    <row r="6" spans="1:3" x14ac:dyDescent="0.2">
      <c r="A6" s="99"/>
      <c r="B6" s="83"/>
      <c r="C6" s="280"/>
    </row>
    <row r="7" spans="1:3" x14ac:dyDescent="0.2">
      <c r="A7" s="84" t="s">
        <v>550</v>
      </c>
      <c r="B7" s="111"/>
      <c r="C7" s="281">
        <f>SUM(C8:C28)</f>
        <v>963926.91999999993</v>
      </c>
    </row>
    <row r="8" spans="1:3" x14ac:dyDescent="0.2">
      <c r="A8" s="110">
        <v>2.1</v>
      </c>
      <c r="B8" s="101" t="s">
        <v>347</v>
      </c>
      <c r="C8" s="289">
        <v>0</v>
      </c>
    </row>
    <row r="9" spans="1:3" x14ac:dyDescent="0.2">
      <c r="A9" s="110">
        <v>2.2000000000000002</v>
      </c>
      <c r="B9" s="101" t="s">
        <v>350</v>
      </c>
      <c r="C9" s="289">
        <v>0</v>
      </c>
    </row>
    <row r="10" spans="1:3" x14ac:dyDescent="0.2">
      <c r="A10" s="102">
        <v>2.2999999999999998</v>
      </c>
      <c r="B10" s="104" t="s">
        <v>165</v>
      </c>
      <c r="C10" s="290">
        <v>845026.91999999993</v>
      </c>
    </row>
    <row r="11" spans="1:3" x14ac:dyDescent="0.2">
      <c r="A11" s="102">
        <v>2.4</v>
      </c>
      <c r="B11" s="104" t="s">
        <v>166</v>
      </c>
      <c r="C11" s="289">
        <v>0</v>
      </c>
    </row>
    <row r="12" spans="1:3" x14ac:dyDescent="0.2">
      <c r="A12" s="102">
        <v>2.5</v>
      </c>
      <c r="B12" s="104" t="s">
        <v>167</v>
      </c>
      <c r="C12" s="291">
        <v>118900</v>
      </c>
    </row>
    <row r="13" spans="1:3" x14ac:dyDescent="0.2">
      <c r="A13" s="102">
        <v>2.6</v>
      </c>
      <c r="B13" s="104" t="s">
        <v>168</v>
      </c>
      <c r="C13" s="289">
        <v>0</v>
      </c>
    </row>
    <row r="14" spans="1:3" x14ac:dyDescent="0.2">
      <c r="A14" s="102">
        <v>2.7</v>
      </c>
      <c r="B14" s="104" t="s">
        <v>169</v>
      </c>
      <c r="C14" s="289">
        <v>0</v>
      </c>
    </row>
    <row r="15" spans="1:3" x14ac:dyDescent="0.2">
      <c r="A15" s="102">
        <v>2.8</v>
      </c>
      <c r="B15" s="104" t="s">
        <v>170</v>
      </c>
      <c r="C15" s="289">
        <v>0</v>
      </c>
    </row>
    <row r="16" spans="1:3" x14ac:dyDescent="0.2">
      <c r="A16" s="102">
        <v>2.9</v>
      </c>
      <c r="B16" s="104" t="s">
        <v>172</v>
      </c>
      <c r="C16" s="289">
        <v>0</v>
      </c>
    </row>
    <row r="17" spans="1:3" x14ac:dyDescent="0.2">
      <c r="A17" s="102" t="s">
        <v>549</v>
      </c>
      <c r="B17" s="104" t="s">
        <v>548</v>
      </c>
      <c r="C17" s="289">
        <v>0</v>
      </c>
    </row>
    <row r="18" spans="1:3" x14ac:dyDescent="0.2">
      <c r="A18" s="102" t="s">
        <v>547</v>
      </c>
      <c r="B18" s="104" t="s">
        <v>176</v>
      </c>
      <c r="C18" s="289">
        <v>0</v>
      </c>
    </row>
    <row r="19" spans="1:3" x14ac:dyDescent="0.2">
      <c r="A19" s="102" t="s">
        <v>546</v>
      </c>
      <c r="B19" s="104" t="s">
        <v>545</v>
      </c>
      <c r="C19" s="289">
        <v>0</v>
      </c>
    </row>
    <row r="20" spans="1:3" x14ac:dyDescent="0.2">
      <c r="A20" s="102" t="s">
        <v>544</v>
      </c>
      <c r="B20" s="104" t="s">
        <v>543</v>
      </c>
      <c r="C20" s="289">
        <v>0</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0</v>
      </c>
    </row>
    <row r="29" spans="1:3" x14ac:dyDescent="0.2">
      <c r="A29" s="109"/>
      <c r="B29" s="108"/>
      <c r="C29" s="292"/>
    </row>
    <row r="30" spans="1:3" x14ac:dyDescent="0.2">
      <c r="A30" s="106" t="s">
        <v>526</v>
      </c>
      <c r="B30" s="105"/>
      <c r="C30" s="293">
        <f>SUM(C31:C37)</f>
        <v>3966661.61</v>
      </c>
    </row>
    <row r="31" spans="1:3" x14ac:dyDescent="0.2">
      <c r="A31" s="102" t="s">
        <v>525</v>
      </c>
      <c r="B31" s="104" t="s">
        <v>272</v>
      </c>
      <c r="C31" s="289">
        <v>3458128.44</v>
      </c>
    </row>
    <row r="32" spans="1:3" x14ac:dyDescent="0.2">
      <c r="A32" s="102" t="s">
        <v>524</v>
      </c>
      <c r="B32" s="104" t="s">
        <v>263</v>
      </c>
      <c r="C32" s="289">
        <v>0</v>
      </c>
    </row>
    <row r="33" spans="1:3" x14ac:dyDescent="0.2">
      <c r="A33" s="102" t="s">
        <v>523</v>
      </c>
      <c r="B33" s="104" t="s">
        <v>260</v>
      </c>
      <c r="C33" s="289">
        <v>508533.17</v>
      </c>
    </row>
    <row r="34" spans="1:3" x14ac:dyDescent="0.2">
      <c r="A34" s="102" t="s">
        <v>522</v>
      </c>
      <c r="B34" s="104" t="s">
        <v>521</v>
      </c>
      <c r="C34" s="289">
        <v>0</v>
      </c>
    </row>
    <row r="35" spans="1:3" x14ac:dyDescent="0.2">
      <c r="A35" s="102" t="s">
        <v>520</v>
      </c>
      <c r="B35" s="104" t="s">
        <v>519</v>
      </c>
      <c r="C35" s="289">
        <v>0</v>
      </c>
    </row>
    <row r="36" spans="1:3" x14ac:dyDescent="0.2">
      <c r="A36" s="102" t="s">
        <v>518</v>
      </c>
      <c r="B36" s="104" t="s">
        <v>252</v>
      </c>
      <c r="C36" s="289">
        <v>0</v>
      </c>
    </row>
    <row r="37" spans="1:3" x14ac:dyDescent="0.2">
      <c r="A37" s="102" t="s">
        <v>517</v>
      </c>
      <c r="B37" s="101" t="s">
        <v>516</v>
      </c>
      <c r="C37" s="294">
        <v>0</v>
      </c>
    </row>
    <row r="38" spans="1:3" x14ac:dyDescent="0.2">
      <c r="A38" s="99"/>
      <c r="B38" s="98"/>
      <c r="C38" s="295"/>
    </row>
    <row r="39" spans="1:3" x14ac:dyDescent="0.2">
      <c r="A39" s="96" t="s">
        <v>515</v>
      </c>
      <c r="B39" s="80"/>
      <c r="C39" s="279">
        <f>C5-C7+C30</f>
        <v>138911534.54000002</v>
      </c>
    </row>
    <row r="40" spans="1:3" ht="15" customHeight="1" x14ac:dyDescent="0.2">
      <c r="A40" s="375" t="s">
        <v>239</v>
      </c>
      <c r="B40" s="375"/>
      <c r="C40" s="375"/>
    </row>
    <row r="41" spans="1:3" x14ac:dyDescent="0.2">
      <c r="A41" s="376"/>
      <c r="B41" s="376"/>
      <c r="C41" s="376"/>
    </row>
  </sheetData>
  <mergeCells count="5">
    <mergeCell ref="A1:C1"/>
    <mergeCell ref="A2:C2"/>
    <mergeCell ref="A3:C3"/>
    <mergeCell ref="A4:C4"/>
    <mergeCell ref="A40:C41"/>
  </mergeCells>
  <pageMargins left="0.70866141732283472" right="0.70866141732283472" top="0.74803149606299213" bottom="0.74803149606299213" header="0.31496062992125984" footer="0.31496062992125984"/>
  <pageSetup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4"/>
  <sheetViews>
    <sheetView showGridLines="0" zoomScaleNormal="100" zoomScaleSheetLayoutView="100" workbookViewId="0">
      <selection sqref="A1:C1"/>
    </sheetView>
  </sheetViews>
  <sheetFormatPr baseColWidth="10" defaultColWidth="9.140625" defaultRowHeight="11.25" x14ac:dyDescent="0.2"/>
  <cols>
    <col min="1" max="1" width="10" style="41" customWidth="1"/>
    <col min="2" max="2" width="72.85546875" style="41" bestFit="1" customWidth="1"/>
    <col min="3" max="3" width="15.7109375" style="41" customWidth="1"/>
    <col min="4" max="5" width="19.7109375" style="41" customWidth="1"/>
    <col min="6" max="16384" width="9.140625" style="41"/>
  </cols>
  <sheetData>
    <row r="1" spans="1:5" s="57" customFormat="1" ht="18.95" customHeight="1" x14ac:dyDescent="0.25">
      <c r="A1" s="354" t="s">
        <v>1569</v>
      </c>
      <c r="B1" s="354"/>
      <c r="C1" s="354"/>
      <c r="D1" s="36" t="s">
        <v>97</v>
      </c>
      <c r="E1" s="37">
        <v>2021</v>
      </c>
    </row>
    <row r="2" spans="1:5" s="38" customFormat="1" ht="18.95" customHeight="1" x14ac:dyDescent="0.25">
      <c r="A2" s="354" t="s">
        <v>437</v>
      </c>
      <c r="B2" s="354"/>
      <c r="C2" s="354"/>
      <c r="D2" s="36" t="s">
        <v>99</v>
      </c>
      <c r="E2" s="37" t="s">
        <v>603</v>
      </c>
    </row>
    <row r="3" spans="1:5" s="38" customFormat="1" ht="18.95" customHeight="1" x14ac:dyDescent="0.25">
      <c r="A3" s="354" t="s">
        <v>1570</v>
      </c>
      <c r="B3" s="354"/>
      <c r="C3" s="354"/>
      <c r="D3" s="36" t="s">
        <v>100</v>
      </c>
      <c r="E3" s="37">
        <v>4</v>
      </c>
    </row>
    <row r="4" spans="1:5" x14ac:dyDescent="0.2">
      <c r="A4" s="39" t="s">
        <v>101</v>
      </c>
      <c r="B4" s="40"/>
      <c r="C4" s="40"/>
      <c r="D4" s="40"/>
      <c r="E4" s="40"/>
    </row>
    <row r="6" spans="1:5" x14ac:dyDescent="0.2">
      <c r="A6" s="53" t="s">
        <v>436</v>
      </c>
      <c r="B6" s="53"/>
      <c r="C6" s="53"/>
      <c r="D6" s="53"/>
      <c r="E6" s="53"/>
    </row>
    <row r="7" spans="1:5" x14ac:dyDescent="0.2">
      <c r="A7" s="52" t="s">
        <v>103</v>
      </c>
      <c r="B7" s="52" t="s">
        <v>104</v>
      </c>
      <c r="C7" s="52" t="s">
        <v>105</v>
      </c>
      <c r="D7" s="52" t="s">
        <v>388</v>
      </c>
      <c r="E7" s="52"/>
    </row>
    <row r="8" spans="1:5" x14ac:dyDescent="0.2">
      <c r="A8" s="55">
        <v>4100</v>
      </c>
      <c r="B8" s="48" t="s">
        <v>435</v>
      </c>
      <c r="C8" s="277">
        <v>23685042.07</v>
      </c>
      <c r="D8" s="48"/>
      <c r="E8" s="54"/>
    </row>
    <row r="9" spans="1:5" x14ac:dyDescent="0.2">
      <c r="A9" s="55">
        <v>4110</v>
      </c>
      <c r="B9" s="48" t="s">
        <v>434</v>
      </c>
      <c r="C9" s="277">
        <v>0</v>
      </c>
      <c r="D9" s="48"/>
      <c r="E9" s="54"/>
    </row>
    <row r="10" spans="1:5" x14ac:dyDescent="0.2">
      <c r="A10" s="55">
        <v>4111</v>
      </c>
      <c r="B10" s="48" t="s">
        <v>433</v>
      </c>
      <c r="C10" s="277">
        <v>0</v>
      </c>
      <c r="D10" s="48"/>
      <c r="E10" s="54"/>
    </row>
    <row r="11" spans="1:5" x14ac:dyDescent="0.2">
      <c r="A11" s="55">
        <v>4112</v>
      </c>
      <c r="B11" s="48" t="s">
        <v>432</v>
      </c>
      <c r="C11" s="277">
        <v>0</v>
      </c>
      <c r="D11" s="48"/>
      <c r="E11" s="54"/>
    </row>
    <row r="12" spans="1:5" x14ac:dyDescent="0.2">
      <c r="A12" s="55">
        <v>4113</v>
      </c>
      <c r="B12" s="48" t="s">
        <v>431</v>
      </c>
      <c r="C12" s="277">
        <v>0</v>
      </c>
      <c r="D12" s="48"/>
      <c r="E12" s="54"/>
    </row>
    <row r="13" spans="1:5" x14ac:dyDescent="0.2">
      <c r="A13" s="55">
        <v>4114</v>
      </c>
      <c r="B13" s="48" t="s">
        <v>430</v>
      </c>
      <c r="C13" s="277">
        <v>0</v>
      </c>
      <c r="D13" s="48"/>
      <c r="E13" s="54"/>
    </row>
    <row r="14" spans="1:5" x14ac:dyDescent="0.2">
      <c r="A14" s="55">
        <v>4115</v>
      </c>
      <c r="B14" s="48" t="s">
        <v>429</v>
      </c>
      <c r="C14" s="277">
        <v>0</v>
      </c>
      <c r="D14" s="48"/>
      <c r="E14" s="54"/>
    </row>
    <row r="15" spans="1:5" x14ac:dyDescent="0.2">
      <c r="A15" s="55">
        <v>4116</v>
      </c>
      <c r="B15" s="48" t="s">
        <v>428</v>
      </c>
      <c r="C15" s="277">
        <v>0</v>
      </c>
      <c r="D15" s="48"/>
      <c r="E15" s="54"/>
    </row>
    <row r="16" spans="1:5" x14ac:dyDescent="0.2">
      <c r="A16" s="55">
        <v>4117</v>
      </c>
      <c r="B16" s="48" t="s">
        <v>427</v>
      </c>
      <c r="C16" s="277">
        <v>0</v>
      </c>
      <c r="D16" s="48"/>
      <c r="E16" s="54"/>
    </row>
    <row r="17" spans="1:5" ht="22.5" x14ac:dyDescent="0.2">
      <c r="A17" s="55">
        <v>4118</v>
      </c>
      <c r="B17" s="56" t="s">
        <v>426</v>
      </c>
      <c r="C17" s="277">
        <v>0</v>
      </c>
      <c r="D17" s="48"/>
      <c r="E17" s="54"/>
    </row>
    <row r="18" spans="1:5" x14ac:dyDescent="0.2">
      <c r="A18" s="55">
        <v>4119</v>
      </c>
      <c r="B18" s="48" t="s">
        <v>425</v>
      </c>
      <c r="C18" s="277">
        <v>0</v>
      </c>
      <c r="D18" s="48"/>
      <c r="E18" s="54"/>
    </row>
    <row r="19" spans="1:5" x14ac:dyDescent="0.2">
      <c r="A19" s="55">
        <v>4120</v>
      </c>
      <c r="B19" s="48" t="s">
        <v>424</v>
      </c>
      <c r="C19" s="277">
        <v>0</v>
      </c>
      <c r="D19" s="48"/>
      <c r="E19" s="54"/>
    </row>
    <row r="20" spans="1:5" x14ac:dyDescent="0.2">
      <c r="A20" s="55">
        <v>4121</v>
      </c>
      <c r="B20" s="48" t="s">
        <v>423</v>
      </c>
      <c r="C20" s="277">
        <v>0</v>
      </c>
      <c r="D20" s="48"/>
      <c r="E20" s="54"/>
    </row>
    <row r="21" spans="1:5" x14ac:dyDescent="0.2">
      <c r="A21" s="55">
        <v>4122</v>
      </c>
      <c r="B21" s="48" t="s">
        <v>422</v>
      </c>
      <c r="C21" s="277">
        <v>0</v>
      </c>
      <c r="D21" s="48"/>
      <c r="E21" s="54"/>
    </row>
    <row r="22" spans="1:5" x14ac:dyDescent="0.2">
      <c r="A22" s="55">
        <v>4123</v>
      </c>
      <c r="B22" s="48" t="s">
        <v>421</v>
      </c>
      <c r="C22" s="277">
        <v>0</v>
      </c>
      <c r="D22" s="48"/>
      <c r="E22" s="54"/>
    </row>
    <row r="23" spans="1:5" x14ac:dyDescent="0.2">
      <c r="A23" s="55">
        <v>4124</v>
      </c>
      <c r="B23" s="48" t="s">
        <v>420</v>
      </c>
      <c r="C23" s="277">
        <v>0</v>
      </c>
      <c r="D23" s="48"/>
      <c r="E23" s="54"/>
    </row>
    <row r="24" spans="1:5" x14ac:dyDescent="0.2">
      <c r="A24" s="55">
        <v>4129</v>
      </c>
      <c r="B24" s="48" t="s">
        <v>419</v>
      </c>
      <c r="C24" s="277">
        <v>0</v>
      </c>
      <c r="D24" s="48"/>
      <c r="E24" s="54"/>
    </row>
    <row r="25" spans="1:5" x14ac:dyDescent="0.2">
      <c r="A25" s="55">
        <v>4130</v>
      </c>
      <c r="B25" s="48" t="s">
        <v>418</v>
      </c>
      <c r="C25" s="277">
        <v>0</v>
      </c>
      <c r="D25" s="48"/>
      <c r="E25" s="54"/>
    </row>
    <row r="26" spans="1:5" x14ac:dyDescent="0.2">
      <c r="A26" s="55">
        <v>4131</v>
      </c>
      <c r="B26" s="48" t="s">
        <v>417</v>
      </c>
      <c r="C26" s="277">
        <v>0</v>
      </c>
      <c r="D26" s="48"/>
      <c r="E26" s="54"/>
    </row>
    <row r="27" spans="1:5" ht="22.5" x14ac:dyDescent="0.2">
      <c r="A27" s="55">
        <v>4132</v>
      </c>
      <c r="B27" s="56" t="s">
        <v>416</v>
      </c>
      <c r="C27" s="277">
        <v>0</v>
      </c>
      <c r="D27" s="48"/>
      <c r="E27" s="54"/>
    </row>
    <row r="28" spans="1:5" x14ac:dyDescent="0.2">
      <c r="A28" s="55">
        <v>4140</v>
      </c>
      <c r="B28" s="48" t="s">
        <v>415</v>
      </c>
      <c r="C28" s="277">
        <v>7690205.4299999997</v>
      </c>
      <c r="D28" s="48"/>
      <c r="E28" s="54"/>
    </row>
    <row r="29" spans="1:5" x14ac:dyDescent="0.2">
      <c r="A29" s="55">
        <v>4141</v>
      </c>
      <c r="B29" s="48" t="s">
        <v>414</v>
      </c>
      <c r="C29" s="296">
        <v>5912132.2599999998</v>
      </c>
      <c r="D29" s="48"/>
      <c r="E29" s="54"/>
    </row>
    <row r="30" spans="1:5" x14ac:dyDescent="0.2">
      <c r="A30" s="55">
        <v>4143</v>
      </c>
      <c r="B30" s="48" t="s">
        <v>413</v>
      </c>
      <c r="C30" s="296">
        <v>1778073.17</v>
      </c>
      <c r="D30" s="48"/>
      <c r="E30" s="54"/>
    </row>
    <row r="31" spans="1:5" x14ac:dyDescent="0.2">
      <c r="A31" s="55">
        <v>4144</v>
      </c>
      <c r="B31" s="48" t="s">
        <v>412</v>
      </c>
      <c r="C31" s="277">
        <v>0</v>
      </c>
      <c r="D31" s="48"/>
      <c r="E31" s="54"/>
    </row>
    <row r="32" spans="1:5" ht="22.5" x14ac:dyDescent="0.2">
      <c r="A32" s="55">
        <v>4145</v>
      </c>
      <c r="B32" s="56" t="s">
        <v>411</v>
      </c>
      <c r="C32" s="277">
        <v>0</v>
      </c>
      <c r="D32" s="48"/>
      <c r="E32" s="54"/>
    </row>
    <row r="33" spans="1:5" x14ac:dyDescent="0.2">
      <c r="A33" s="55">
        <v>4149</v>
      </c>
      <c r="B33" s="48" t="s">
        <v>410</v>
      </c>
      <c r="C33" s="277">
        <v>0</v>
      </c>
      <c r="D33" s="48"/>
      <c r="E33" s="54"/>
    </row>
    <row r="34" spans="1:5" x14ac:dyDescent="0.2">
      <c r="A34" s="55">
        <v>4150</v>
      </c>
      <c r="B34" s="48" t="s">
        <v>409</v>
      </c>
      <c r="C34" s="277">
        <v>15994836.640000001</v>
      </c>
      <c r="D34" s="48"/>
      <c r="E34" s="54"/>
    </row>
    <row r="35" spans="1:5" x14ac:dyDescent="0.2">
      <c r="A35" s="55">
        <v>4151</v>
      </c>
      <c r="B35" s="48" t="s">
        <v>409</v>
      </c>
      <c r="C35" s="277">
        <v>6386929.0300000003</v>
      </c>
      <c r="D35" s="48"/>
      <c r="E35" s="54"/>
    </row>
    <row r="36" spans="1:5" ht="22.5" x14ac:dyDescent="0.2">
      <c r="A36" s="55">
        <v>4154</v>
      </c>
      <c r="B36" s="56" t="s">
        <v>408</v>
      </c>
      <c r="C36" s="277">
        <v>0</v>
      </c>
      <c r="D36" s="48"/>
      <c r="E36" s="54"/>
    </row>
    <row r="37" spans="1:5" x14ac:dyDescent="0.2">
      <c r="A37" s="55">
        <v>4160</v>
      </c>
      <c r="B37" s="48" t="s">
        <v>407</v>
      </c>
      <c r="C37" s="277">
        <v>0</v>
      </c>
      <c r="D37" s="48"/>
      <c r="E37" s="54"/>
    </row>
    <row r="38" spans="1:5" x14ac:dyDescent="0.2">
      <c r="A38" s="55">
        <v>4161</v>
      </c>
      <c r="B38" s="48" t="s">
        <v>406</v>
      </c>
      <c r="C38" s="277">
        <v>0</v>
      </c>
      <c r="D38" s="48"/>
      <c r="E38" s="54"/>
    </row>
    <row r="39" spans="1:5" x14ac:dyDescent="0.2">
      <c r="A39" s="55">
        <v>4162</v>
      </c>
      <c r="B39" s="48" t="s">
        <v>405</v>
      </c>
      <c r="C39" s="277">
        <v>0</v>
      </c>
      <c r="D39" s="48"/>
      <c r="E39" s="54"/>
    </row>
    <row r="40" spans="1:5" x14ac:dyDescent="0.2">
      <c r="A40" s="55">
        <v>4163</v>
      </c>
      <c r="B40" s="48" t="s">
        <v>404</v>
      </c>
      <c r="C40" s="277">
        <v>0</v>
      </c>
      <c r="D40" s="48"/>
      <c r="E40" s="54"/>
    </row>
    <row r="41" spans="1:5" x14ac:dyDescent="0.2">
      <c r="A41" s="55">
        <v>4164</v>
      </c>
      <c r="B41" s="48" t="s">
        <v>403</v>
      </c>
      <c r="C41" s="277">
        <v>0</v>
      </c>
      <c r="D41" s="48"/>
      <c r="E41" s="54"/>
    </row>
    <row r="42" spans="1:5" x14ac:dyDescent="0.2">
      <c r="A42" s="55">
        <v>4165</v>
      </c>
      <c r="B42" s="48" t="s">
        <v>402</v>
      </c>
      <c r="C42" s="277">
        <v>0</v>
      </c>
      <c r="D42" s="48"/>
      <c r="E42" s="54"/>
    </row>
    <row r="43" spans="1:5" ht="22.5" x14ac:dyDescent="0.2">
      <c r="A43" s="55">
        <v>4166</v>
      </c>
      <c r="B43" s="56" t="s">
        <v>401</v>
      </c>
      <c r="C43" s="277">
        <v>0</v>
      </c>
      <c r="D43" s="48"/>
      <c r="E43" s="54"/>
    </row>
    <row r="44" spans="1:5" x14ac:dyDescent="0.2">
      <c r="A44" s="55">
        <v>4168</v>
      </c>
      <c r="B44" s="48" t="s">
        <v>400</v>
      </c>
      <c r="C44" s="277">
        <v>0</v>
      </c>
      <c r="D44" s="48"/>
      <c r="E44" s="54"/>
    </row>
    <row r="45" spans="1:5" x14ac:dyDescent="0.2">
      <c r="A45" s="55">
        <v>4169</v>
      </c>
      <c r="B45" s="48" t="s">
        <v>399</v>
      </c>
      <c r="C45" s="277">
        <v>0</v>
      </c>
      <c r="D45" s="48"/>
      <c r="E45" s="54"/>
    </row>
    <row r="46" spans="1:5" x14ac:dyDescent="0.2">
      <c r="A46" s="55">
        <v>4170</v>
      </c>
      <c r="B46" s="48" t="s">
        <v>398</v>
      </c>
      <c r="C46" s="277">
        <v>0</v>
      </c>
      <c r="D46" s="48"/>
      <c r="E46" s="54"/>
    </row>
    <row r="47" spans="1:5" x14ac:dyDescent="0.2">
      <c r="A47" s="55">
        <v>4171</v>
      </c>
      <c r="B47" s="48" t="s">
        <v>397</v>
      </c>
      <c r="C47" s="277">
        <v>0</v>
      </c>
      <c r="D47" s="48"/>
      <c r="E47" s="54"/>
    </row>
    <row r="48" spans="1:5" x14ac:dyDescent="0.2">
      <c r="A48" s="55">
        <v>4172</v>
      </c>
      <c r="B48" s="48" t="s">
        <v>396</v>
      </c>
      <c r="C48" s="277">
        <v>0</v>
      </c>
      <c r="D48" s="48"/>
      <c r="E48" s="54"/>
    </row>
    <row r="49" spans="1:5" ht="22.5" x14ac:dyDescent="0.2">
      <c r="A49" s="55">
        <v>4173</v>
      </c>
      <c r="B49" s="56" t="s">
        <v>395</v>
      </c>
      <c r="C49" s="277">
        <v>0</v>
      </c>
      <c r="D49" s="48"/>
      <c r="E49" s="54"/>
    </row>
    <row r="50" spans="1:5" ht="22.5" x14ac:dyDescent="0.2">
      <c r="A50" s="55">
        <v>4174</v>
      </c>
      <c r="B50" s="56" t="s">
        <v>394</v>
      </c>
      <c r="C50" s="277">
        <v>0</v>
      </c>
      <c r="D50" s="48"/>
      <c r="E50" s="54"/>
    </row>
    <row r="51" spans="1:5" ht="22.5" x14ac:dyDescent="0.2">
      <c r="A51" s="55">
        <v>4175</v>
      </c>
      <c r="B51" s="56" t="s">
        <v>393</v>
      </c>
      <c r="C51" s="277">
        <v>0</v>
      </c>
      <c r="D51" s="48"/>
      <c r="E51" s="54"/>
    </row>
    <row r="52" spans="1:5" ht="22.5" x14ac:dyDescent="0.2">
      <c r="A52" s="55">
        <v>4176</v>
      </c>
      <c r="B52" s="56" t="s">
        <v>392</v>
      </c>
      <c r="C52" s="277">
        <v>0</v>
      </c>
      <c r="D52" s="48"/>
      <c r="E52" s="54"/>
    </row>
    <row r="53" spans="1:5" ht="22.5" x14ac:dyDescent="0.2">
      <c r="A53" s="55">
        <v>4177</v>
      </c>
      <c r="B53" s="56" t="s">
        <v>391</v>
      </c>
      <c r="C53" s="277">
        <v>0</v>
      </c>
      <c r="D53" s="48"/>
      <c r="E53" s="54"/>
    </row>
    <row r="54" spans="1:5" ht="22.5" x14ac:dyDescent="0.2">
      <c r="A54" s="55">
        <v>4178</v>
      </c>
      <c r="B54" s="56" t="s">
        <v>390</v>
      </c>
      <c r="C54" s="277">
        <v>0</v>
      </c>
      <c r="D54" s="48"/>
      <c r="E54" s="54"/>
    </row>
    <row r="55" spans="1:5" x14ac:dyDescent="0.2">
      <c r="A55" s="55"/>
      <c r="B55" s="56"/>
      <c r="C55" s="50"/>
      <c r="D55" s="48"/>
      <c r="E55" s="54"/>
    </row>
    <row r="56" spans="1:5" x14ac:dyDescent="0.2">
      <c r="A56" s="53" t="s">
        <v>389</v>
      </c>
      <c r="B56" s="53"/>
      <c r="C56" s="53"/>
      <c r="D56" s="53"/>
      <c r="E56" s="53"/>
    </row>
    <row r="57" spans="1:5" x14ac:dyDescent="0.2">
      <c r="A57" s="52" t="s">
        <v>103</v>
      </c>
      <c r="B57" s="52" t="s">
        <v>104</v>
      </c>
      <c r="C57" s="52" t="s">
        <v>105</v>
      </c>
      <c r="D57" s="52" t="s">
        <v>388</v>
      </c>
      <c r="E57" s="52"/>
    </row>
    <row r="58" spans="1:5" ht="33.75" x14ac:dyDescent="0.2">
      <c r="A58" s="55">
        <v>4200</v>
      </c>
      <c r="B58" s="56" t="s">
        <v>387</v>
      </c>
      <c r="C58" s="277">
        <v>10487945.710000001</v>
      </c>
      <c r="D58" s="48"/>
      <c r="E58" s="54"/>
    </row>
    <row r="59" spans="1:5" ht="22.5" x14ac:dyDescent="0.2">
      <c r="A59" s="55">
        <v>4210</v>
      </c>
      <c r="B59" s="56" t="s">
        <v>386</v>
      </c>
      <c r="C59" s="277">
        <v>10487945.710000001</v>
      </c>
      <c r="D59" s="48"/>
      <c r="E59" s="54"/>
    </row>
    <row r="60" spans="1:5" x14ac:dyDescent="0.2">
      <c r="A60" s="55">
        <v>4211</v>
      </c>
      <c r="B60" s="48" t="s">
        <v>296</v>
      </c>
      <c r="C60" s="277">
        <v>10276691.640000001</v>
      </c>
      <c r="D60" s="48"/>
      <c r="E60" s="54"/>
    </row>
    <row r="61" spans="1:5" x14ac:dyDescent="0.2">
      <c r="A61" s="55">
        <v>4212</v>
      </c>
      <c r="B61" s="48" t="s">
        <v>293</v>
      </c>
      <c r="C61" s="277">
        <v>211254.07</v>
      </c>
      <c r="D61" s="48"/>
      <c r="E61" s="54"/>
    </row>
    <row r="62" spans="1:5" x14ac:dyDescent="0.2">
      <c r="A62" s="55">
        <v>4213</v>
      </c>
      <c r="B62" s="48" t="s">
        <v>290</v>
      </c>
      <c r="C62" s="277">
        <v>0</v>
      </c>
      <c r="D62" s="48"/>
      <c r="E62" s="54"/>
    </row>
    <row r="63" spans="1:5" x14ac:dyDescent="0.2">
      <c r="A63" s="55">
        <v>4214</v>
      </c>
      <c r="B63" s="48" t="s">
        <v>385</v>
      </c>
      <c r="C63" s="277">
        <v>0</v>
      </c>
      <c r="D63" s="48"/>
      <c r="E63" s="54"/>
    </row>
    <row r="64" spans="1:5" x14ac:dyDescent="0.2">
      <c r="A64" s="55">
        <v>4215</v>
      </c>
      <c r="B64" s="48" t="s">
        <v>384</v>
      </c>
      <c r="C64" s="277">
        <v>0</v>
      </c>
      <c r="D64" s="48"/>
      <c r="E64" s="54"/>
    </row>
    <row r="65" spans="1:5" x14ac:dyDescent="0.2">
      <c r="A65" s="55">
        <v>4220</v>
      </c>
      <c r="B65" s="48" t="s">
        <v>383</v>
      </c>
      <c r="C65" s="277">
        <v>0</v>
      </c>
      <c r="D65" s="48"/>
      <c r="E65" s="54"/>
    </row>
    <row r="66" spans="1:5" x14ac:dyDescent="0.2">
      <c r="A66" s="55">
        <v>4221</v>
      </c>
      <c r="B66" s="48" t="s">
        <v>382</v>
      </c>
      <c r="C66" s="277">
        <v>0</v>
      </c>
      <c r="D66" s="48"/>
      <c r="E66" s="54"/>
    </row>
    <row r="67" spans="1:5" x14ac:dyDescent="0.2">
      <c r="A67" s="55">
        <v>4223</v>
      </c>
      <c r="B67" s="48" t="s">
        <v>323</v>
      </c>
      <c r="C67" s="277">
        <v>0</v>
      </c>
      <c r="D67" s="48"/>
      <c r="E67" s="54"/>
    </row>
    <row r="68" spans="1:5" x14ac:dyDescent="0.2">
      <c r="A68" s="55">
        <v>4225</v>
      </c>
      <c r="B68" s="48" t="s">
        <v>315</v>
      </c>
      <c r="C68" s="277">
        <v>0</v>
      </c>
      <c r="D68" s="48"/>
      <c r="E68" s="54"/>
    </row>
    <row r="69" spans="1:5" x14ac:dyDescent="0.2">
      <c r="A69" s="55">
        <v>4227</v>
      </c>
      <c r="B69" s="48" t="s">
        <v>381</v>
      </c>
      <c r="C69" s="277">
        <v>0</v>
      </c>
      <c r="D69" s="48"/>
      <c r="E69" s="54"/>
    </row>
    <row r="70" spans="1:5" x14ac:dyDescent="0.2">
      <c r="A70" s="54"/>
      <c r="B70" s="54"/>
      <c r="C70" s="54"/>
      <c r="D70" s="54"/>
      <c r="E70" s="54"/>
    </row>
    <row r="71" spans="1:5" x14ac:dyDescent="0.2">
      <c r="A71" s="53" t="s">
        <v>380</v>
      </c>
      <c r="B71" s="53"/>
      <c r="C71" s="53"/>
      <c r="D71" s="53"/>
      <c r="E71" s="53"/>
    </row>
    <row r="72" spans="1:5" x14ac:dyDescent="0.2">
      <c r="A72" s="52" t="s">
        <v>103</v>
      </c>
      <c r="B72" s="52" t="s">
        <v>104</v>
      </c>
      <c r="C72" s="52" t="s">
        <v>105</v>
      </c>
      <c r="D72" s="52" t="s">
        <v>217</v>
      </c>
      <c r="E72" s="52" t="s">
        <v>120</v>
      </c>
    </row>
    <row r="73" spans="1:5" x14ac:dyDescent="0.2">
      <c r="A73" s="51">
        <v>4300</v>
      </c>
      <c r="B73" s="48" t="s">
        <v>379</v>
      </c>
      <c r="C73" s="277">
        <v>198424.2</v>
      </c>
      <c r="D73" s="48"/>
      <c r="E73" s="48"/>
    </row>
    <row r="74" spans="1:5" x14ac:dyDescent="0.2">
      <c r="A74" s="51">
        <v>4310</v>
      </c>
      <c r="B74" s="48" t="s">
        <v>378</v>
      </c>
      <c r="C74" s="277">
        <v>198424.2</v>
      </c>
      <c r="D74" s="48"/>
      <c r="E74" s="48"/>
    </row>
    <row r="75" spans="1:5" x14ac:dyDescent="0.2">
      <c r="A75" s="51">
        <v>4311</v>
      </c>
      <c r="B75" s="48" t="s">
        <v>377</v>
      </c>
      <c r="C75" s="277">
        <v>198424.2</v>
      </c>
      <c r="D75" s="48"/>
      <c r="E75" s="48"/>
    </row>
    <row r="76" spans="1:5" x14ac:dyDescent="0.2">
      <c r="A76" s="51">
        <v>4319</v>
      </c>
      <c r="B76" s="48" t="s">
        <v>376</v>
      </c>
      <c r="C76" s="277">
        <v>0</v>
      </c>
      <c r="D76" s="48"/>
      <c r="E76" s="48"/>
    </row>
    <row r="77" spans="1:5" x14ac:dyDescent="0.2">
      <c r="A77" s="51">
        <v>4320</v>
      </c>
      <c r="B77" s="48" t="s">
        <v>375</v>
      </c>
      <c r="C77" s="277">
        <v>0</v>
      </c>
      <c r="D77" s="48"/>
      <c r="E77" s="48"/>
    </row>
    <row r="78" spans="1:5" x14ac:dyDescent="0.2">
      <c r="A78" s="51">
        <v>4321</v>
      </c>
      <c r="B78" s="48" t="s">
        <v>374</v>
      </c>
      <c r="C78" s="277">
        <v>0</v>
      </c>
      <c r="D78" s="48"/>
      <c r="E78" s="48"/>
    </row>
    <row r="79" spans="1:5" x14ac:dyDescent="0.2">
      <c r="A79" s="51">
        <v>4322</v>
      </c>
      <c r="B79" s="48" t="s">
        <v>373</v>
      </c>
      <c r="C79" s="277">
        <v>0</v>
      </c>
      <c r="D79" s="48"/>
      <c r="E79" s="48"/>
    </row>
    <row r="80" spans="1:5" x14ac:dyDescent="0.2">
      <c r="A80" s="51">
        <v>4323</v>
      </c>
      <c r="B80" s="48" t="s">
        <v>372</v>
      </c>
      <c r="C80" s="277">
        <v>0</v>
      </c>
      <c r="D80" s="48"/>
      <c r="E80" s="48"/>
    </row>
    <row r="81" spans="1:5" x14ac:dyDescent="0.2">
      <c r="A81" s="51">
        <v>4324</v>
      </c>
      <c r="B81" s="48" t="s">
        <v>371</v>
      </c>
      <c r="C81" s="277">
        <v>0</v>
      </c>
      <c r="D81" s="48"/>
      <c r="E81" s="48"/>
    </row>
    <row r="82" spans="1:5" x14ac:dyDescent="0.2">
      <c r="A82" s="51">
        <v>4325</v>
      </c>
      <c r="B82" s="48" t="s">
        <v>370</v>
      </c>
      <c r="C82" s="277">
        <v>0</v>
      </c>
      <c r="D82" s="48"/>
      <c r="E82" s="48"/>
    </row>
    <row r="83" spans="1:5" x14ac:dyDescent="0.2">
      <c r="A83" s="51">
        <v>4330</v>
      </c>
      <c r="B83" s="48" t="s">
        <v>369</v>
      </c>
      <c r="C83" s="277">
        <v>0</v>
      </c>
      <c r="D83" s="48"/>
      <c r="E83" s="48"/>
    </row>
    <row r="84" spans="1:5" x14ac:dyDescent="0.2">
      <c r="A84" s="51">
        <v>4331</v>
      </c>
      <c r="B84" s="48" t="s">
        <v>369</v>
      </c>
      <c r="C84" s="277">
        <v>0</v>
      </c>
      <c r="D84" s="48"/>
      <c r="E84" s="48"/>
    </row>
    <row r="85" spans="1:5" x14ac:dyDescent="0.2">
      <c r="A85" s="51">
        <v>4340</v>
      </c>
      <c r="B85" s="48" t="s">
        <v>368</v>
      </c>
      <c r="C85" s="277">
        <v>0</v>
      </c>
      <c r="D85" s="48"/>
      <c r="E85" s="48"/>
    </row>
    <row r="86" spans="1:5" x14ac:dyDescent="0.2">
      <c r="A86" s="51">
        <v>4341</v>
      </c>
      <c r="B86" s="48" t="s">
        <v>368</v>
      </c>
      <c r="C86" s="277">
        <v>0</v>
      </c>
      <c r="D86" s="48"/>
      <c r="E86" s="48"/>
    </row>
    <row r="87" spans="1:5" x14ac:dyDescent="0.2">
      <c r="A87" s="51">
        <v>4390</v>
      </c>
      <c r="B87" s="48" t="s">
        <v>362</v>
      </c>
      <c r="C87" s="277">
        <v>0</v>
      </c>
      <c r="D87" s="48"/>
      <c r="E87" s="48"/>
    </row>
    <row r="88" spans="1:5" x14ac:dyDescent="0.2">
      <c r="A88" s="51">
        <v>4392</v>
      </c>
      <c r="B88" s="48" t="s">
        <v>367</v>
      </c>
      <c r="C88" s="277">
        <v>0</v>
      </c>
      <c r="D88" s="48"/>
      <c r="E88" s="48"/>
    </row>
    <row r="89" spans="1:5" x14ac:dyDescent="0.2">
      <c r="A89" s="51">
        <v>4393</v>
      </c>
      <c r="B89" s="48" t="s">
        <v>366</v>
      </c>
      <c r="C89" s="277">
        <v>0</v>
      </c>
      <c r="D89" s="48"/>
      <c r="E89" s="48"/>
    </row>
    <row r="90" spans="1:5" x14ac:dyDescent="0.2">
      <c r="A90" s="51">
        <v>4394</v>
      </c>
      <c r="B90" s="48" t="s">
        <v>365</v>
      </c>
      <c r="C90" s="277">
        <v>0</v>
      </c>
      <c r="D90" s="48"/>
      <c r="E90" s="48"/>
    </row>
    <row r="91" spans="1:5" x14ac:dyDescent="0.2">
      <c r="A91" s="51">
        <v>4395</v>
      </c>
      <c r="B91" s="48" t="s">
        <v>246</v>
      </c>
      <c r="C91" s="277">
        <v>0</v>
      </c>
      <c r="D91" s="48"/>
      <c r="E91" s="48"/>
    </row>
    <row r="92" spans="1:5" x14ac:dyDescent="0.2">
      <c r="A92" s="51">
        <v>4396</v>
      </c>
      <c r="B92" s="48" t="s">
        <v>364</v>
      </c>
      <c r="C92" s="277">
        <v>0</v>
      </c>
      <c r="D92" s="48"/>
      <c r="E92" s="48"/>
    </row>
    <row r="93" spans="1:5" x14ac:dyDescent="0.2">
      <c r="A93" s="51">
        <v>4397</v>
      </c>
      <c r="B93" s="48" t="s">
        <v>363</v>
      </c>
      <c r="C93" s="277">
        <v>0</v>
      </c>
      <c r="D93" s="48"/>
      <c r="E93" s="48"/>
    </row>
    <row r="94" spans="1:5" x14ac:dyDescent="0.2">
      <c r="A94" s="51">
        <v>4399</v>
      </c>
      <c r="B94" s="48" t="s">
        <v>362</v>
      </c>
      <c r="C94" s="277">
        <v>0</v>
      </c>
      <c r="D94" s="48"/>
      <c r="E94" s="48"/>
    </row>
    <row r="95" spans="1:5" x14ac:dyDescent="0.2">
      <c r="A95" s="54"/>
      <c r="B95" s="54"/>
      <c r="C95" s="54"/>
      <c r="D95" s="54"/>
      <c r="E95" s="54"/>
    </row>
    <row r="96" spans="1:5" x14ac:dyDescent="0.2">
      <c r="A96" s="53" t="s">
        <v>361</v>
      </c>
      <c r="B96" s="53"/>
      <c r="C96" s="53"/>
      <c r="D96" s="53"/>
      <c r="E96" s="53"/>
    </row>
    <row r="97" spans="1:5" x14ac:dyDescent="0.2">
      <c r="A97" s="52" t="s">
        <v>103</v>
      </c>
      <c r="B97" s="52" t="s">
        <v>104</v>
      </c>
      <c r="C97" s="52" t="s">
        <v>105</v>
      </c>
      <c r="D97" s="52" t="s">
        <v>360</v>
      </c>
      <c r="E97" s="52" t="s">
        <v>120</v>
      </c>
    </row>
    <row r="98" spans="1:5" x14ac:dyDescent="0.2">
      <c r="A98" s="51">
        <v>5000</v>
      </c>
      <c r="B98" s="48" t="s">
        <v>359</v>
      </c>
      <c r="C98" s="296">
        <v>30869836.100000001</v>
      </c>
      <c r="D98" s="49">
        <f>C98/C98</f>
        <v>1</v>
      </c>
      <c r="E98" s="48"/>
    </row>
    <row r="99" spans="1:5" x14ac:dyDescent="0.2">
      <c r="A99" s="51">
        <v>5100</v>
      </c>
      <c r="B99" s="48" t="s">
        <v>358</v>
      </c>
      <c r="C99" s="296">
        <v>30869836.100000001</v>
      </c>
      <c r="D99" s="49">
        <f>C99/$C$98</f>
        <v>1</v>
      </c>
      <c r="E99" s="48"/>
    </row>
    <row r="100" spans="1:5" x14ac:dyDescent="0.2">
      <c r="A100" s="51">
        <v>5110</v>
      </c>
      <c r="B100" s="48" t="s">
        <v>357</v>
      </c>
      <c r="C100" s="296">
        <v>24842942.530000001</v>
      </c>
      <c r="D100" s="49">
        <f t="shared" ref="D100:D163" si="0">C100/$C$99</f>
        <v>0.80476431586884911</v>
      </c>
      <c r="E100" s="48"/>
    </row>
    <row r="101" spans="1:5" x14ac:dyDescent="0.2">
      <c r="A101" s="51">
        <v>5111</v>
      </c>
      <c r="B101" s="48" t="s">
        <v>356</v>
      </c>
      <c r="C101" s="296">
        <v>12968593.390000001</v>
      </c>
      <c r="D101" s="49">
        <f>C101/$C$100</f>
        <v>0.52202324158417635</v>
      </c>
      <c r="E101" s="48"/>
    </row>
    <row r="102" spans="1:5" x14ac:dyDescent="0.2">
      <c r="A102" s="51">
        <v>5112</v>
      </c>
      <c r="B102" s="48" t="s">
        <v>355</v>
      </c>
      <c r="C102" s="296">
        <v>194676.82</v>
      </c>
      <c r="D102" s="49">
        <f t="shared" ref="D102:D106" si="1">C102/$C$100</f>
        <v>7.8363027956495461E-3</v>
      </c>
      <c r="E102" s="48"/>
    </row>
    <row r="103" spans="1:5" x14ac:dyDescent="0.2">
      <c r="A103" s="51">
        <v>5113</v>
      </c>
      <c r="B103" s="48" t="s">
        <v>354</v>
      </c>
      <c r="C103" s="296">
        <v>3940162.55</v>
      </c>
      <c r="D103" s="49">
        <f t="shared" si="1"/>
        <v>0.15860289276288075</v>
      </c>
      <c r="E103" s="48"/>
    </row>
    <row r="104" spans="1:5" x14ac:dyDescent="0.2">
      <c r="A104" s="51">
        <v>5114</v>
      </c>
      <c r="B104" s="48" t="s">
        <v>353</v>
      </c>
      <c r="C104" s="296">
        <v>3495638.93</v>
      </c>
      <c r="D104" s="49">
        <f t="shared" si="1"/>
        <v>0.14070953655263316</v>
      </c>
      <c r="E104" s="48"/>
    </row>
    <row r="105" spans="1:5" x14ac:dyDescent="0.2">
      <c r="A105" s="51">
        <v>5115</v>
      </c>
      <c r="B105" s="48" t="s">
        <v>352</v>
      </c>
      <c r="C105" s="296">
        <v>889416.84</v>
      </c>
      <c r="D105" s="49">
        <f t="shared" si="1"/>
        <v>3.5801589885173714E-2</v>
      </c>
      <c r="E105" s="48"/>
    </row>
    <row r="106" spans="1:5" x14ac:dyDescent="0.2">
      <c r="A106" s="51">
        <v>5116</v>
      </c>
      <c r="B106" s="48" t="s">
        <v>351</v>
      </c>
      <c r="C106" s="296">
        <v>3354454</v>
      </c>
      <c r="D106" s="49">
        <f t="shared" si="1"/>
        <v>0.13502643641948642</v>
      </c>
      <c r="E106" s="48"/>
    </row>
    <row r="107" spans="1:5" x14ac:dyDescent="0.2">
      <c r="A107" s="51">
        <v>5120</v>
      </c>
      <c r="B107" s="48" t="s">
        <v>350</v>
      </c>
      <c r="C107" s="296">
        <v>2640369.02</v>
      </c>
      <c r="D107" s="49">
        <f t="shared" si="0"/>
        <v>8.5532330377354998E-2</v>
      </c>
      <c r="E107" s="48"/>
    </row>
    <row r="108" spans="1:5" x14ac:dyDescent="0.2">
      <c r="A108" s="51">
        <v>5121</v>
      </c>
      <c r="B108" s="48" t="s">
        <v>349</v>
      </c>
      <c r="C108" s="277">
        <v>576908.12</v>
      </c>
      <c r="D108" s="49">
        <f>C108/$C$107</f>
        <v>0.21849526169641242</v>
      </c>
      <c r="E108" s="48"/>
    </row>
    <row r="109" spans="1:5" x14ac:dyDescent="0.2">
      <c r="A109" s="51">
        <v>5122</v>
      </c>
      <c r="B109" s="48" t="s">
        <v>348</v>
      </c>
      <c r="C109" s="277">
        <v>156307.88</v>
      </c>
      <c r="D109" s="49">
        <f>C109/$C$107</f>
        <v>5.9199255413169484E-2</v>
      </c>
      <c r="E109" s="48"/>
    </row>
    <row r="110" spans="1:5" x14ac:dyDescent="0.2">
      <c r="A110" s="51">
        <v>5123</v>
      </c>
      <c r="B110" s="48" t="s">
        <v>347</v>
      </c>
      <c r="C110" s="277">
        <v>63800</v>
      </c>
      <c r="D110" s="49">
        <f t="shared" ref="D110:D114" si="2">C110/$C$107</f>
        <v>2.4163289114791993E-2</v>
      </c>
      <c r="E110" s="48"/>
    </row>
    <row r="111" spans="1:5" x14ac:dyDescent="0.2">
      <c r="A111" s="51">
        <v>5124</v>
      </c>
      <c r="B111" s="48" t="s">
        <v>346</v>
      </c>
      <c r="C111" s="277">
        <v>325965.77</v>
      </c>
      <c r="D111" s="49">
        <f t="shared" si="2"/>
        <v>0.12345462605071772</v>
      </c>
      <c r="E111" s="48"/>
    </row>
    <row r="112" spans="1:5" x14ac:dyDescent="0.2">
      <c r="A112" s="51">
        <v>5125</v>
      </c>
      <c r="B112" s="48" t="s">
        <v>345</v>
      </c>
      <c r="C112" s="277">
        <v>105548.09</v>
      </c>
      <c r="D112" s="49">
        <f t="shared" si="2"/>
        <v>3.9974749438622031E-2</v>
      </c>
      <c r="E112" s="48"/>
    </row>
    <row r="113" spans="1:5" x14ac:dyDescent="0.2">
      <c r="A113" s="51">
        <v>5126</v>
      </c>
      <c r="B113" s="48" t="s">
        <v>344</v>
      </c>
      <c r="C113" s="277">
        <v>931243.3</v>
      </c>
      <c r="D113" s="49">
        <f t="shared" si="2"/>
        <v>0.35269437451587732</v>
      </c>
      <c r="E113" s="48"/>
    </row>
    <row r="114" spans="1:5" x14ac:dyDescent="0.2">
      <c r="A114" s="51">
        <v>5127</v>
      </c>
      <c r="B114" s="48" t="s">
        <v>343</v>
      </c>
      <c r="C114" s="277">
        <v>178312.45</v>
      </c>
      <c r="D114" s="49">
        <f t="shared" si="2"/>
        <v>6.7533154892114283E-2</v>
      </c>
      <c r="E114" s="48"/>
    </row>
    <row r="115" spans="1:5" x14ac:dyDescent="0.2">
      <c r="A115" s="51">
        <v>5128</v>
      </c>
      <c r="B115" s="48" t="s">
        <v>342</v>
      </c>
      <c r="C115" s="277">
        <v>0</v>
      </c>
      <c r="D115" s="49">
        <f>C115/$C$99</f>
        <v>0</v>
      </c>
      <c r="E115" s="48"/>
    </row>
    <row r="116" spans="1:5" x14ac:dyDescent="0.2">
      <c r="A116" s="51">
        <v>5129</v>
      </c>
      <c r="B116" s="48" t="s">
        <v>341</v>
      </c>
      <c r="C116" s="277">
        <v>302283.40999999997</v>
      </c>
      <c r="D116" s="49">
        <f>C116/$C$107</f>
        <v>0.11448528887829473</v>
      </c>
      <c r="E116" s="48"/>
    </row>
    <row r="117" spans="1:5" x14ac:dyDescent="0.2">
      <c r="A117" s="51">
        <v>5130</v>
      </c>
      <c r="B117" s="48" t="s">
        <v>340</v>
      </c>
      <c r="C117" s="277">
        <v>3386524.55</v>
      </c>
      <c r="D117" s="49">
        <f t="shared" si="0"/>
        <v>0.10970335375379592</v>
      </c>
      <c r="E117" s="48"/>
    </row>
    <row r="118" spans="1:5" x14ac:dyDescent="0.2">
      <c r="A118" s="51">
        <v>5131</v>
      </c>
      <c r="B118" s="48" t="s">
        <v>339</v>
      </c>
      <c r="C118" s="277">
        <v>1039507.53</v>
      </c>
      <c r="D118" s="49">
        <f>C118/$C$117</f>
        <v>0.30695408069609303</v>
      </c>
      <c r="E118" s="48"/>
    </row>
    <row r="119" spans="1:5" x14ac:dyDescent="0.2">
      <c r="A119" s="51">
        <v>5132</v>
      </c>
      <c r="B119" s="48" t="s">
        <v>338</v>
      </c>
      <c r="C119" s="277">
        <v>234778.8</v>
      </c>
      <c r="D119" s="49">
        <f t="shared" ref="D119:D124" si="3">C119/$C$117</f>
        <v>6.932735804321867E-2</v>
      </c>
      <c r="E119" s="48"/>
    </row>
    <row r="120" spans="1:5" x14ac:dyDescent="0.2">
      <c r="A120" s="51">
        <v>5133</v>
      </c>
      <c r="B120" s="48" t="s">
        <v>337</v>
      </c>
      <c r="C120" s="277">
        <v>86730.89</v>
      </c>
      <c r="D120" s="49">
        <f t="shared" si="3"/>
        <v>2.561058947586841E-2</v>
      </c>
      <c r="E120" s="48"/>
    </row>
    <row r="121" spans="1:5" x14ac:dyDescent="0.2">
      <c r="A121" s="51">
        <v>5134</v>
      </c>
      <c r="B121" s="48" t="s">
        <v>336</v>
      </c>
      <c r="C121" s="277">
        <v>150062.76</v>
      </c>
      <c r="D121" s="49">
        <f t="shared" si="3"/>
        <v>4.4311729557667025E-2</v>
      </c>
      <c r="E121" s="48"/>
    </row>
    <row r="122" spans="1:5" x14ac:dyDescent="0.2">
      <c r="A122" s="51">
        <v>5135</v>
      </c>
      <c r="B122" s="48" t="s">
        <v>335</v>
      </c>
      <c r="C122" s="277">
        <v>1177991.02</v>
      </c>
      <c r="D122" s="49">
        <f t="shared" si="3"/>
        <v>0.34784659098366794</v>
      </c>
      <c r="E122" s="48"/>
    </row>
    <row r="123" spans="1:5" x14ac:dyDescent="0.2">
      <c r="A123" s="51">
        <v>5136</v>
      </c>
      <c r="B123" s="48" t="s">
        <v>334</v>
      </c>
      <c r="C123" s="277">
        <v>286689.58</v>
      </c>
      <c r="D123" s="49">
        <f t="shared" si="3"/>
        <v>8.4655987507900987E-2</v>
      </c>
      <c r="E123" s="48"/>
    </row>
    <row r="124" spans="1:5" x14ac:dyDescent="0.2">
      <c r="A124" s="51">
        <v>5137</v>
      </c>
      <c r="B124" s="48" t="s">
        <v>333</v>
      </c>
      <c r="C124" s="277">
        <v>5666.69</v>
      </c>
      <c r="D124" s="49">
        <f t="shared" si="3"/>
        <v>1.6733054541122401E-3</v>
      </c>
      <c r="E124" s="48"/>
    </row>
    <row r="125" spans="1:5" x14ac:dyDescent="0.2">
      <c r="A125" s="51">
        <v>5138</v>
      </c>
      <c r="B125" s="48" t="s">
        <v>332</v>
      </c>
      <c r="C125" s="277">
        <v>0</v>
      </c>
      <c r="D125" s="49">
        <f t="shared" si="0"/>
        <v>0</v>
      </c>
      <c r="E125" s="48"/>
    </row>
    <row r="126" spans="1:5" x14ac:dyDescent="0.2">
      <c r="A126" s="51">
        <v>5139</v>
      </c>
      <c r="B126" s="48" t="s">
        <v>331</v>
      </c>
      <c r="C126" s="277">
        <v>405097.28</v>
      </c>
      <c r="D126" s="49">
        <f>C126/$C$117</f>
        <v>0.1196203582814718</v>
      </c>
      <c r="E126" s="48"/>
    </row>
    <row r="127" spans="1:5" x14ac:dyDescent="0.2">
      <c r="A127" s="51">
        <v>5200</v>
      </c>
      <c r="B127" s="48" t="s">
        <v>330</v>
      </c>
      <c r="C127" s="277">
        <v>0</v>
      </c>
      <c r="D127" s="49">
        <f t="shared" si="0"/>
        <v>0</v>
      </c>
      <c r="E127" s="48"/>
    </row>
    <row r="128" spans="1:5" x14ac:dyDescent="0.2">
      <c r="A128" s="51">
        <v>5210</v>
      </c>
      <c r="B128" s="48" t="s">
        <v>329</v>
      </c>
      <c r="C128" s="277">
        <v>0</v>
      </c>
      <c r="D128" s="49">
        <f t="shared" si="0"/>
        <v>0</v>
      </c>
      <c r="E128" s="48"/>
    </row>
    <row r="129" spans="1:5" x14ac:dyDescent="0.2">
      <c r="A129" s="51">
        <v>5211</v>
      </c>
      <c r="B129" s="48" t="s">
        <v>328</v>
      </c>
      <c r="C129" s="277">
        <v>0</v>
      </c>
      <c r="D129" s="49">
        <f t="shared" si="0"/>
        <v>0</v>
      </c>
      <c r="E129" s="48"/>
    </row>
    <row r="130" spans="1:5" x14ac:dyDescent="0.2">
      <c r="A130" s="51">
        <v>5212</v>
      </c>
      <c r="B130" s="48" t="s">
        <v>327</v>
      </c>
      <c r="C130" s="277">
        <v>0</v>
      </c>
      <c r="D130" s="49">
        <f t="shared" si="0"/>
        <v>0</v>
      </c>
      <c r="E130" s="48"/>
    </row>
    <row r="131" spans="1:5" x14ac:dyDescent="0.2">
      <c r="A131" s="51">
        <v>5220</v>
      </c>
      <c r="B131" s="48" t="s">
        <v>326</v>
      </c>
      <c r="C131" s="277">
        <v>0</v>
      </c>
      <c r="D131" s="49">
        <f t="shared" si="0"/>
        <v>0</v>
      </c>
      <c r="E131" s="48"/>
    </row>
    <row r="132" spans="1:5" x14ac:dyDescent="0.2">
      <c r="A132" s="51">
        <v>5221</v>
      </c>
      <c r="B132" s="48" t="s">
        <v>325</v>
      </c>
      <c r="C132" s="277">
        <v>0</v>
      </c>
      <c r="D132" s="49">
        <f t="shared" si="0"/>
        <v>0</v>
      </c>
      <c r="E132" s="48"/>
    </row>
    <row r="133" spans="1:5" x14ac:dyDescent="0.2">
      <c r="A133" s="51">
        <v>5222</v>
      </c>
      <c r="B133" s="48" t="s">
        <v>324</v>
      </c>
      <c r="C133" s="277">
        <v>0</v>
      </c>
      <c r="D133" s="49">
        <f t="shared" si="0"/>
        <v>0</v>
      </c>
      <c r="E133" s="48"/>
    </row>
    <row r="134" spans="1:5" x14ac:dyDescent="0.2">
      <c r="A134" s="51">
        <v>5230</v>
      </c>
      <c r="B134" s="48" t="s">
        <v>323</v>
      </c>
      <c r="C134" s="277">
        <v>0</v>
      </c>
      <c r="D134" s="49">
        <f t="shared" si="0"/>
        <v>0</v>
      </c>
      <c r="E134" s="48"/>
    </row>
    <row r="135" spans="1:5" x14ac:dyDescent="0.2">
      <c r="A135" s="51">
        <v>5231</v>
      </c>
      <c r="B135" s="48" t="s">
        <v>322</v>
      </c>
      <c r="C135" s="277">
        <v>0</v>
      </c>
      <c r="D135" s="49">
        <f t="shared" si="0"/>
        <v>0</v>
      </c>
      <c r="E135" s="48"/>
    </row>
    <row r="136" spans="1:5" x14ac:dyDescent="0.2">
      <c r="A136" s="51">
        <v>5232</v>
      </c>
      <c r="B136" s="48" t="s">
        <v>321</v>
      </c>
      <c r="C136" s="277">
        <v>0</v>
      </c>
      <c r="D136" s="49">
        <f t="shared" si="0"/>
        <v>0</v>
      </c>
      <c r="E136" s="48"/>
    </row>
    <row r="137" spans="1:5" x14ac:dyDescent="0.2">
      <c r="A137" s="51">
        <v>5240</v>
      </c>
      <c r="B137" s="48" t="s">
        <v>320</v>
      </c>
      <c r="C137" s="277">
        <v>0</v>
      </c>
      <c r="D137" s="49">
        <f t="shared" si="0"/>
        <v>0</v>
      </c>
      <c r="E137" s="48"/>
    </row>
    <row r="138" spans="1:5" x14ac:dyDescent="0.2">
      <c r="A138" s="51">
        <v>5241</v>
      </c>
      <c r="B138" s="48" t="s">
        <v>319</v>
      </c>
      <c r="C138" s="277">
        <v>0</v>
      </c>
      <c r="D138" s="49">
        <f t="shared" si="0"/>
        <v>0</v>
      </c>
      <c r="E138" s="48"/>
    </row>
    <row r="139" spans="1:5" x14ac:dyDescent="0.2">
      <c r="A139" s="51">
        <v>5242</v>
      </c>
      <c r="B139" s="48" t="s">
        <v>318</v>
      </c>
      <c r="C139" s="277">
        <v>0</v>
      </c>
      <c r="D139" s="49">
        <f t="shared" si="0"/>
        <v>0</v>
      </c>
      <c r="E139" s="48"/>
    </row>
    <row r="140" spans="1:5" x14ac:dyDescent="0.2">
      <c r="A140" s="51">
        <v>5243</v>
      </c>
      <c r="B140" s="48" t="s">
        <v>317</v>
      </c>
      <c r="C140" s="277">
        <v>0</v>
      </c>
      <c r="D140" s="49">
        <f t="shared" si="0"/>
        <v>0</v>
      </c>
      <c r="E140" s="48"/>
    </row>
    <row r="141" spans="1:5" x14ac:dyDescent="0.2">
      <c r="A141" s="51">
        <v>5244</v>
      </c>
      <c r="B141" s="48" t="s">
        <v>316</v>
      </c>
      <c r="C141" s="277">
        <v>0</v>
      </c>
      <c r="D141" s="49">
        <f t="shared" si="0"/>
        <v>0</v>
      </c>
      <c r="E141" s="48"/>
    </row>
    <row r="142" spans="1:5" x14ac:dyDescent="0.2">
      <c r="A142" s="51">
        <v>5250</v>
      </c>
      <c r="B142" s="48" t="s">
        <v>315</v>
      </c>
      <c r="C142" s="277">
        <v>0</v>
      </c>
      <c r="D142" s="49">
        <f t="shared" si="0"/>
        <v>0</v>
      </c>
      <c r="E142" s="48"/>
    </row>
    <row r="143" spans="1:5" x14ac:dyDescent="0.2">
      <c r="A143" s="51">
        <v>5251</v>
      </c>
      <c r="B143" s="48" t="s">
        <v>314</v>
      </c>
      <c r="C143" s="277">
        <v>0</v>
      </c>
      <c r="D143" s="49">
        <f t="shared" si="0"/>
        <v>0</v>
      </c>
      <c r="E143" s="48"/>
    </row>
    <row r="144" spans="1:5" x14ac:dyDescent="0.2">
      <c r="A144" s="51">
        <v>5252</v>
      </c>
      <c r="B144" s="48" t="s">
        <v>313</v>
      </c>
      <c r="C144" s="277">
        <v>0</v>
      </c>
      <c r="D144" s="49">
        <f t="shared" si="0"/>
        <v>0</v>
      </c>
      <c r="E144" s="48"/>
    </row>
    <row r="145" spans="1:5" x14ac:dyDescent="0.2">
      <c r="A145" s="51">
        <v>5259</v>
      </c>
      <c r="B145" s="48" t="s">
        <v>312</v>
      </c>
      <c r="C145" s="277">
        <v>0</v>
      </c>
      <c r="D145" s="49">
        <f t="shared" si="0"/>
        <v>0</v>
      </c>
      <c r="E145" s="48"/>
    </row>
    <row r="146" spans="1:5" x14ac:dyDescent="0.2">
      <c r="A146" s="51">
        <v>5260</v>
      </c>
      <c r="B146" s="48" t="s">
        <v>311</v>
      </c>
      <c r="C146" s="277">
        <v>0</v>
      </c>
      <c r="D146" s="49">
        <f t="shared" si="0"/>
        <v>0</v>
      </c>
      <c r="E146" s="48"/>
    </row>
    <row r="147" spans="1:5" x14ac:dyDescent="0.2">
      <c r="A147" s="51">
        <v>5261</v>
      </c>
      <c r="B147" s="48" t="s">
        <v>310</v>
      </c>
      <c r="C147" s="277">
        <v>0</v>
      </c>
      <c r="D147" s="49">
        <f t="shared" si="0"/>
        <v>0</v>
      </c>
      <c r="E147" s="48"/>
    </row>
    <row r="148" spans="1:5" x14ac:dyDescent="0.2">
      <c r="A148" s="51">
        <v>5262</v>
      </c>
      <c r="B148" s="48" t="s">
        <v>309</v>
      </c>
      <c r="C148" s="277">
        <v>0</v>
      </c>
      <c r="D148" s="49">
        <f t="shared" si="0"/>
        <v>0</v>
      </c>
      <c r="E148" s="48"/>
    </row>
    <row r="149" spans="1:5" x14ac:dyDescent="0.2">
      <c r="A149" s="51">
        <v>5270</v>
      </c>
      <c r="B149" s="48" t="s">
        <v>308</v>
      </c>
      <c r="C149" s="277">
        <v>0</v>
      </c>
      <c r="D149" s="49">
        <f t="shared" si="0"/>
        <v>0</v>
      </c>
      <c r="E149" s="48"/>
    </row>
    <row r="150" spans="1:5" x14ac:dyDescent="0.2">
      <c r="A150" s="51">
        <v>5271</v>
      </c>
      <c r="B150" s="48" t="s">
        <v>307</v>
      </c>
      <c r="C150" s="277">
        <v>0</v>
      </c>
      <c r="D150" s="49">
        <f t="shared" si="0"/>
        <v>0</v>
      </c>
      <c r="E150" s="48"/>
    </row>
    <row r="151" spans="1:5" x14ac:dyDescent="0.2">
      <c r="A151" s="51">
        <v>5280</v>
      </c>
      <c r="B151" s="48" t="s">
        <v>306</v>
      </c>
      <c r="C151" s="277">
        <v>0</v>
      </c>
      <c r="D151" s="49">
        <f t="shared" si="0"/>
        <v>0</v>
      </c>
      <c r="E151" s="48"/>
    </row>
    <row r="152" spans="1:5" x14ac:dyDescent="0.2">
      <c r="A152" s="51">
        <v>5281</v>
      </c>
      <c r="B152" s="48" t="s">
        <v>305</v>
      </c>
      <c r="C152" s="277">
        <v>0</v>
      </c>
      <c r="D152" s="49">
        <f t="shared" si="0"/>
        <v>0</v>
      </c>
      <c r="E152" s="48"/>
    </row>
    <row r="153" spans="1:5" x14ac:dyDescent="0.2">
      <c r="A153" s="51">
        <v>5282</v>
      </c>
      <c r="B153" s="48" t="s">
        <v>304</v>
      </c>
      <c r="C153" s="277">
        <v>0</v>
      </c>
      <c r="D153" s="49">
        <f t="shared" si="0"/>
        <v>0</v>
      </c>
      <c r="E153" s="48"/>
    </row>
    <row r="154" spans="1:5" x14ac:dyDescent="0.2">
      <c r="A154" s="51">
        <v>5283</v>
      </c>
      <c r="B154" s="48" t="s">
        <v>303</v>
      </c>
      <c r="C154" s="277">
        <v>0</v>
      </c>
      <c r="D154" s="49">
        <f t="shared" si="0"/>
        <v>0</v>
      </c>
      <c r="E154" s="48"/>
    </row>
    <row r="155" spans="1:5" x14ac:dyDescent="0.2">
      <c r="A155" s="51">
        <v>5284</v>
      </c>
      <c r="B155" s="48" t="s">
        <v>302</v>
      </c>
      <c r="C155" s="277">
        <v>0</v>
      </c>
      <c r="D155" s="49">
        <f t="shared" si="0"/>
        <v>0</v>
      </c>
      <c r="E155" s="48"/>
    </row>
    <row r="156" spans="1:5" x14ac:dyDescent="0.2">
      <c r="A156" s="51">
        <v>5285</v>
      </c>
      <c r="B156" s="48" t="s">
        <v>301</v>
      </c>
      <c r="C156" s="277">
        <v>0</v>
      </c>
      <c r="D156" s="49">
        <f t="shared" si="0"/>
        <v>0</v>
      </c>
      <c r="E156" s="48"/>
    </row>
    <row r="157" spans="1:5" x14ac:dyDescent="0.2">
      <c r="A157" s="51">
        <v>5290</v>
      </c>
      <c r="B157" s="48" t="s">
        <v>300</v>
      </c>
      <c r="C157" s="277">
        <v>0</v>
      </c>
      <c r="D157" s="49">
        <f t="shared" si="0"/>
        <v>0</v>
      </c>
      <c r="E157" s="48"/>
    </row>
    <row r="158" spans="1:5" x14ac:dyDescent="0.2">
      <c r="A158" s="51">
        <v>5291</v>
      </c>
      <c r="B158" s="48" t="s">
        <v>299</v>
      </c>
      <c r="C158" s="277">
        <v>0</v>
      </c>
      <c r="D158" s="49">
        <f t="shared" si="0"/>
        <v>0</v>
      </c>
      <c r="E158" s="48"/>
    </row>
    <row r="159" spans="1:5" x14ac:dyDescent="0.2">
      <c r="A159" s="51">
        <v>5292</v>
      </c>
      <c r="B159" s="48" t="s">
        <v>298</v>
      </c>
      <c r="C159" s="277">
        <v>0</v>
      </c>
      <c r="D159" s="49">
        <f t="shared" si="0"/>
        <v>0</v>
      </c>
      <c r="E159" s="48"/>
    </row>
    <row r="160" spans="1:5" x14ac:dyDescent="0.2">
      <c r="A160" s="51">
        <v>5300</v>
      </c>
      <c r="B160" s="48" t="s">
        <v>297</v>
      </c>
      <c r="C160" s="277">
        <v>0</v>
      </c>
      <c r="D160" s="49">
        <f t="shared" si="0"/>
        <v>0</v>
      </c>
      <c r="E160" s="48"/>
    </row>
    <row r="161" spans="1:5" x14ac:dyDescent="0.2">
      <c r="A161" s="51">
        <v>5310</v>
      </c>
      <c r="B161" s="48" t="s">
        <v>296</v>
      </c>
      <c r="C161" s="277">
        <v>0</v>
      </c>
      <c r="D161" s="49">
        <f t="shared" si="0"/>
        <v>0</v>
      </c>
      <c r="E161" s="48"/>
    </row>
    <row r="162" spans="1:5" x14ac:dyDescent="0.2">
      <c r="A162" s="51">
        <v>5311</v>
      </c>
      <c r="B162" s="48" t="s">
        <v>295</v>
      </c>
      <c r="C162" s="277">
        <v>0</v>
      </c>
      <c r="D162" s="49">
        <f t="shared" si="0"/>
        <v>0</v>
      </c>
      <c r="E162" s="48"/>
    </row>
    <row r="163" spans="1:5" x14ac:dyDescent="0.2">
      <c r="A163" s="51">
        <v>5312</v>
      </c>
      <c r="B163" s="48" t="s">
        <v>294</v>
      </c>
      <c r="C163" s="277">
        <v>0</v>
      </c>
      <c r="D163" s="49">
        <f t="shared" si="0"/>
        <v>0</v>
      </c>
      <c r="E163" s="48"/>
    </row>
    <row r="164" spans="1:5" x14ac:dyDescent="0.2">
      <c r="A164" s="51">
        <v>5320</v>
      </c>
      <c r="B164" s="48" t="s">
        <v>293</v>
      </c>
      <c r="C164" s="277">
        <v>0</v>
      </c>
      <c r="D164" s="49">
        <f t="shared" ref="D164:D220" si="4">C164/$C$99</f>
        <v>0</v>
      </c>
      <c r="E164" s="48"/>
    </row>
    <row r="165" spans="1:5" x14ac:dyDescent="0.2">
      <c r="A165" s="51">
        <v>5321</v>
      </c>
      <c r="B165" s="48" t="s">
        <v>292</v>
      </c>
      <c r="C165" s="277">
        <v>0</v>
      </c>
      <c r="D165" s="49">
        <f t="shared" si="4"/>
        <v>0</v>
      </c>
      <c r="E165" s="48"/>
    </row>
    <row r="166" spans="1:5" x14ac:dyDescent="0.2">
      <c r="A166" s="51">
        <v>5322</v>
      </c>
      <c r="B166" s="48" t="s">
        <v>291</v>
      </c>
      <c r="C166" s="277">
        <v>0</v>
      </c>
      <c r="D166" s="49">
        <f t="shared" si="4"/>
        <v>0</v>
      </c>
      <c r="E166" s="48"/>
    </row>
    <row r="167" spans="1:5" x14ac:dyDescent="0.2">
      <c r="A167" s="51">
        <v>5330</v>
      </c>
      <c r="B167" s="48" t="s">
        <v>290</v>
      </c>
      <c r="C167" s="277">
        <v>0</v>
      </c>
      <c r="D167" s="49">
        <f t="shared" si="4"/>
        <v>0</v>
      </c>
      <c r="E167" s="48"/>
    </row>
    <row r="168" spans="1:5" x14ac:dyDescent="0.2">
      <c r="A168" s="51">
        <v>5331</v>
      </c>
      <c r="B168" s="48" t="s">
        <v>289</v>
      </c>
      <c r="C168" s="277">
        <v>0</v>
      </c>
      <c r="D168" s="49">
        <f t="shared" si="4"/>
        <v>0</v>
      </c>
      <c r="E168" s="48"/>
    </row>
    <row r="169" spans="1:5" x14ac:dyDescent="0.2">
      <c r="A169" s="51">
        <v>5332</v>
      </c>
      <c r="B169" s="48" t="s">
        <v>288</v>
      </c>
      <c r="C169" s="277">
        <v>0</v>
      </c>
      <c r="D169" s="49">
        <f t="shared" si="4"/>
        <v>0</v>
      </c>
      <c r="E169" s="48"/>
    </row>
    <row r="170" spans="1:5" x14ac:dyDescent="0.2">
      <c r="A170" s="51">
        <v>5400</v>
      </c>
      <c r="B170" s="48" t="s">
        <v>287</v>
      </c>
      <c r="C170" s="277">
        <v>0</v>
      </c>
      <c r="D170" s="49">
        <f t="shared" si="4"/>
        <v>0</v>
      </c>
      <c r="E170" s="48"/>
    </row>
    <row r="171" spans="1:5" x14ac:dyDescent="0.2">
      <c r="A171" s="51">
        <v>5410</v>
      </c>
      <c r="B171" s="48" t="s">
        <v>286</v>
      </c>
      <c r="C171" s="277">
        <v>0</v>
      </c>
      <c r="D171" s="49">
        <f t="shared" si="4"/>
        <v>0</v>
      </c>
      <c r="E171" s="48"/>
    </row>
    <row r="172" spans="1:5" x14ac:dyDescent="0.2">
      <c r="A172" s="51">
        <v>5411</v>
      </c>
      <c r="B172" s="48" t="s">
        <v>285</v>
      </c>
      <c r="C172" s="277">
        <v>0</v>
      </c>
      <c r="D172" s="49">
        <f t="shared" si="4"/>
        <v>0</v>
      </c>
      <c r="E172" s="48"/>
    </row>
    <row r="173" spans="1:5" x14ac:dyDescent="0.2">
      <c r="A173" s="51">
        <v>5412</v>
      </c>
      <c r="B173" s="48" t="s">
        <v>284</v>
      </c>
      <c r="C173" s="277">
        <v>0</v>
      </c>
      <c r="D173" s="49">
        <f t="shared" si="4"/>
        <v>0</v>
      </c>
      <c r="E173" s="48"/>
    </row>
    <row r="174" spans="1:5" x14ac:dyDescent="0.2">
      <c r="A174" s="51">
        <v>5420</v>
      </c>
      <c r="B174" s="48" t="s">
        <v>283</v>
      </c>
      <c r="C174" s="277">
        <v>0</v>
      </c>
      <c r="D174" s="49">
        <f t="shared" si="4"/>
        <v>0</v>
      </c>
      <c r="E174" s="48"/>
    </row>
    <row r="175" spans="1:5" x14ac:dyDescent="0.2">
      <c r="A175" s="51">
        <v>5421</v>
      </c>
      <c r="B175" s="48" t="s">
        <v>282</v>
      </c>
      <c r="C175" s="277">
        <v>0</v>
      </c>
      <c r="D175" s="49">
        <f t="shared" si="4"/>
        <v>0</v>
      </c>
      <c r="E175" s="48"/>
    </row>
    <row r="176" spans="1:5" x14ac:dyDescent="0.2">
      <c r="A176" s="51">
        <v>5422</v>
      </c>
      <c r="B176" s="48" t="s">
        <v>281</v>
      </c>
      <c r="C176" s="277">
        <v>0</v>
      </c>
      <c r="D176" s="49">
        <f t="shared" si="4"/>
        <v>0</v>
      </c>
      <c r="E176" s="48"/>
    </row>
    <row r="177" spans="1:5" x14ac:dyDescent="0.2">
      <c r="A177" s="51">
        <v>5430</v>
      </c>
      <c r="B177" s="48" t="s">
        <v>280</v>
      </c>
      <c r="C177" s="277">
        <v>0</v>
      </c>
      <c r="D177" s="49">
        <f t="shared" si="4"/>
        <v>0</v>
      </c>
      <c r="E177" s="48"/>
    </row>
    <row r="178" spans="1:5" x14ac:dyDescent="0.2">
      <c r="A178" s="51">
        <v>5431</v>
      </c>
      <c r="B178" s="48" t="s">
        <v>279</v>
      </c>
      <c r="C178" s="277">
        <v>0</v>
      </c>
      <c r="D178" s="49">
        <f t="shared" si="4"/>
        <v>0</v>
      </c>
      <c r="E178" s="48"/>
    </row>
    <row r="179" spans="1:5" x14ac:dyDescent="0.2">
      <c r="A179" s="51">
        <v>5432</v>
      </c>
      <c r="B179" s="48" t="s">
        <v>278</v>
      </c>
      <c r="C179" s="277">
        <v>0</v>
      </c>
      <c r="D179" s="49">
        <f t="shared" si="4"/>
        <v>0</v>
      </c>
      <c r="E179" s="48"/>
    </row>
    <row r="180" spans="1:5" x14ac:dyDescent="0.2">
      <c r="A180" s="51">
        <v>5440</v>
      </c>
      <c r="B180" s="48" t="s">
        <v>277</v>
      </c>
      <c r="C180" s="277">
        <v>0</v>
      </c>
      <c r="D180" s="49">
        <f t="shared" si="4"/>
        <v>0</v>
      </c>
      <c r="E180" s="48"/>
    </row>
    <row r="181" spans="1:5" x14ac:dyDescent="0.2">
      <c r="A181" s="51">
        <v>5441</v>
      </c>
      <c r="B181" s="48" t="s">
        <v>277</v>
      </c>
      <c r="C181" s="277">
        <v>0</v>
      </c>
      <c r="D181" s="49">
        <f t="shared" si="4"/>
        <v>0</v>
      </c>
      <c r="E181" s="48"/>
    </row>
    <row r="182" spans="1:5" x14ac:dyDescent="0.2">
      <c r="A182" s="51">
        <v>5450</v>
      </c>
      <c r="B182" s="48" t="s">
        <v>276</v>
      </c>
      <c r="C182" s="277">
        <v>0</v>
      </c>
      <c r="D182" s="49">
        <f t="shared" si="4"/>
        <v>0</v>
      </c>
      <c r="E182" s="48"/>
    </row>
    <row r="183" spans="1:5" x14ac:dyDescent="0.2">
      <c r="A183" s="51">
        <v>5451</v>
      </c>
      <c r="B183" s="48" t="s">
        <v>275</v>
      </c>
      <c r="C183" s="277">
        <v>0</v>
      </c>
      <c r="D183" s="49">
        <f t="shared" si="4"/>
        <v>0</v>
      </c>
      <c r="E183" s="48"/>
    </row>
    <row r="184" spans="1:5" x14ac:dyDescent="0.2">
      <c r="A184" s="51">
        <v>5452</v>
      </c>
      <c r="B184" s="48" t="s">
        <v>274</v>
      </c>
      <c r="C184" s="277">
        <v>0</v>
      </c>
      <c r="D184" s="49">
        <f t="shared" si="4"/>
        <v>0</v>
      </c>
      <c r="E184" s="48"/>
    </row>
    <row r="185" spans="1:5" x14ac:dyDescent="0.2">
      <c r="A185" s="51">
        <v>5500</v>
      </c>
      <c r="B185" s="48" t="s">
        <v>273</v>
      </c>
      <c r="C185" s="277">
        <v>0</v>
      </c>
      <c r="D185" s="49">
        <f t="shared" si="4"/>
        <v>0</v>
      </c>
      <c r="E185" s="48"/>
    </row>
    <row r="186" spans="1:5" x14ac:dyDescent="0.2">
      <c r="A186" s="51">
        <v>5510</v>
      </c>
      <c r="B186" s="48" t="s">
        <v>272</v>
      </c>
      <c r="C186" s="277">
        <v>0</v>
      </c>
      <c r="D186" s="49">
        <f t="shared" si="4"/>
        <v>0</v>
      </c>
      <c r="E186" s="48"/>
    </row>
    <row r="187" spans="1:5" x14ac:dyDescent="0.2">
      <c r="A187" s="51">
        <v>5511</v>
      </c>
      <c r="B187" s="48" t="s">
        <v>271</v>
      </c>
      <c r="C187" s="277">
        <v>0</v>
      </c>
      <c r="D187" s="49">
        <f t="shared" si="4"/>
        <v>0</v>
      </c>
      <c r="E187" s="48"/>
    </row>
    <row r="188" spans="1:5" x14ac:dyDescent="0.2">
      <c r="A188" s="51">
        <v>5512</v>
      </c>
      <c r="B188" s="48" t="s">
        <v>270</v>
      </c>
      <c r="C188" s="277">
        <v>0</v>
      </c>
      <c r="D188" s="49">
        <f t="shared" si="4"/>
        <v>0</v>
      </c>
      <c r="E188" s="48"/>
    </row>
    <row r="189" spans="1:5" x14ac:dyDescent="0.2">
      <c r="A189" s="51">
        <v>5513</v>
      </c>
      <c r="B189" s="48" t="s">
        <v>269</v>
      </c>
      <c r="C189" s="277">
        <v>0</v>
      </c>
      <c r="D189" s="49">
        <f t="shared" si="4"/>
        <v>0</v>
      </c>
      <c r="E189" s="48"/>
    </row>
    <row r="190" spans="1:5" x14ac:dyDescent="0.2">
      <c r="A190" s="51">
        <v>5514</v>
      </c>
      <c r="B190" s="48" t="s">
        <v>268</v>
      </c>
      <c r="C190" s="277">
        <v>0</v>
      </c>
      <c r="D190" s="49">
        <f t="shared" si="4"/>
        <v>0</v>
      </c>
      <c r="E190" s="48"/>
    </row>
    <row r="191" spans="1:5" x14ac:dyDescent="0.2">
      <c r="A191" s="51">
        <v>5515</v>
      </c>
      <c r="B191" s="48" t="s">
        <v>267</v>
      </c>
      <c r="C191" s="277">
        <v>0</v>
      </c>
      <c r="D191" s="49">
        <f t="shared" si="4"/>
        <v>0</v>
      </c>
      <c r="E191" s="48"/>
    </row>
    <row r="192" spans="1:5" x14ac:dyDescent="0.2">
      <c r="A192" s="51">
        <v>5516</v>
      </c>
      <c r="B192" s="48" t="s">
        <v>266</v>
      </c>
      <c r="C192" s="277">
        <v>0</v>
      </c>
      <c r="D192" s="49">
        <f t="shared" si="4"/>
        <v>0</v>
      </c>
      <c r="E192" s="48"/>
    </row>
    <row r="193" spans="1:5" x14ac:dyDescent="0.2">
      <c r="A193" s="51">
        <v>5517</v>
      </c>
      <c r="B193" s="48" t="s">
        <v>265</v>
      </c>
      <c r="C193" s="277">
        <v>0</v>
      </c>
      <c r="D193" s="49">
        <f t="shared" si="4"/>
        <v>0</v>
      </c>
      <c r="E193" s="48"/>
    </row>
    <row r="194" spans="1:5" x14ac:dyDescent="0.2">
      <c r="A194" s="51">
        <v>5518</v>
      </c>
      <c r="B194" s="48" t="s">
        <v>264</v>
      </c>
      <c r="C194" s="277">
        <v>0</v>
      </c>
      <c r="D194" s="49">
        <f t="shared" si="4"/>
        <v>0</v>
      </c>
      <c r="E194" s="48"/>
    </row>
    <row r="195" spans="1:5" x14ac:dyDescent="0.2">
      <c r="A195" s="51">
        <v>5520</v>
      </c>
      <c r="B195" s="48" t="s">
        <v>263</v>
      </c>
      <c r="C195" s="277">
        <v>0</v>
      </c>
      <c r="D195" s="49">
        <f t="shared" si="4"/>
        <v>0</v>
      </c>
      <c r="E195" s="48"/>
    </row>
    <row r="196" spans="1:5" x14ac:dyDescent="0.2">
      <c r="A196" s="51">
        <v>5521</v>
      </c>
      <c r="B196" s="48" t="s">
        <v>262</v>
      </c>
      <c r="C196" s="277">
        <v>0</v>
      </c>
      <c r="D196" s="49">
        <f t="shared" si="4"/>
        <v>0</v>
      </c>
      <c r="E196" s="48"/>
    </row>
    <row r="197" spans="1:5" x14ac:dyDescent="0.2">
      <c r="A197" s="51">
        <v>5522</v>
      </c>
      <c r="B197" s="48" t="s">
        <v>261</v>
      </c>
      <c r="C197" s="277">
        <v>0</v>
      </c>
      <c r="D197" s="49">
        <f t="shared" si="4"/>
        <v>0</v>
      </c>
      <c r="E197" s="48"/>
    </row>
    <row r="198" spans="1:5" x14ac:dyDescent="0.2">
      <c r="A198" s="51">
        <v>5530</v>
      </c>
      <c r="B198" s="48" t="s">
        <v>260</v>
      </c>
      <c r="C198" s="277">
        <v>0</v>
      </c>
      <c r="D198" s="49">
        <f t="shared" si="4"/>
        <v>0</v>
      </c>
      <c r="E198" s="48"/>
    </row>
    <row r="199" spans="1:5" x14ac:dyDescent="0.2">
      <c r="A199" s="51">
        <v>5531</v>
      </c>
      <c r="B199" s="48" t="s">
        <v>259</v>
      </c>
      <c r="C199" s="277">
        <v>0</v>
      </c>
      <c r="D199" s="49">
        <f t="shared" si="4"/>
        <v>0</v>
      </c>
      <c r="E199" s="48"/>
    </row>
    <row r="200" spans="1:5" x14ac:dyDescent="0.2">
      <c r="A200" s="51">
        <v>5532</v>
      </c>
      <c r="B200" s="48" t="s">
        <v>258</v>
      </c>
      <c r="C200" s="277">
        <v>0</v>
      </c>
      <c r="D200" s="49">
        <f t="shared" si="4"/>
        <v>0</v>
      </c>
      <c r="E200" s="48"/>
    </row>
    <row r="201" spans="1:5" x14ac:dyDescent="0.2">
      <c r="A201" s="51">
        <v>5533</v>
      </c>
      <c r="B201" s="48" t="s">
        <v>257</v>
      </c>
      <c r="C201" s="277">
        <v>0</v>
      </c>
      <c r="D201" s="49">
        <f t="shared" si="4"/>
        <v>0</v>
      </c>
      <c r="E201" s="48"/>
    </row>
    <row r="202" spans="1:5" x14ac:dyDescent="0.2">
      <c r="A202" s="51">
        <v>5534</v>
      </c>
      <c r="B202" s="48" t="s">
        <v>256</v>
      </c>
      <c r="C202" s="277">
        <v>0</v>
      </c>
      <c r="D202" s="49">
        <f t="shared" si="4"/>
        <v>0</v>
      </c>
      <c r="E202" s="48"/>
    </row>
    <row r="203" spans="1:5" x14ac:dyDescent="0.2">
      <c r="A203" s="51">
        <v>5535</v>
      </c>
      <c r="B203" s="48" t="s">
        <v>255</v>
      </c>
      <c r="C203" s="277">
        <v>0</v>
      </c>
      <c r="D203" s="49">
        <f t="shared" si="4"/>
        <v>0</v>
      </c>
      <c r="E203" s="48"/>
    </row>
    <row r="204" spans="1:5" x14ac:dyDescent="0.2">
      <c r="A204" s="51">
        <v>5540</v>
      </c>
      <c r="B204" s="48" t="s">
        <v>254</v>
      </c>
      <c r="C204" s="277">
        <v>0</v>
      </c>
      <c r="D204" s="49">
        <f t="shared" si="4"/>
        <v>0</v>
      </c>
      <c r="E204" s="48"/>
    </row>
    <row r="205" spans="1:5" x14ac:dyDescent="0.2">
      <c r="A205" s="51">
        <v>5541</v>
      </c>
      <c r="B205" s="48" t="s">
        <v>254</v>
      </c>
      <c r="C205" s="277">
        <v>0</v>
      </c>
      <c r="D205" s="49">
        <f t="shared" si="4"/>
        <v>0</v>
      </c>
      <c r="E205" s="48"/>
    </row>
    <row r="206" spans="1:5" x14ac:dyDescent="0.2">
      <c r="A206" s="51">
        <v>5550</v>
      </c>
      <c r="B206" s="48" t="s">
        <v>253</v>
      </c>
      <c r="C206" s="277">
        <v>0</v>
      </c>
      <c r="D206" s="49">
        <f t="shared" si="4"/>
        <v>0</v>
      </c>
      <c r="E206" s="48"/>
    </row>
    <row r="207" spans="1:5" x14ac:dyDescent="0.2">
      <c r="A207" s="51">
        <v>5551</v>
      </c>
      <c r="B207" s="48" t="s">
        <v>253</v>
      </c>
      <c r="C207" s="277">
        <v>0</v>
      </c>
      <c r="D207" s="49">
        <f t="shared" si="4"/>
        <v>0</v>
      </c>
      <c r="E207" s="48"/>
    </row>
    <row r="208" spans="1:5" x14ac:dyDescent="0.2">
      <c r="A208" s="51">
        <v>5590</v>
      </c>
      <c r="B208" s="48" t="s">
        <v>252</v>
      </c>
      <c r="C208" s="277">
        <v>0</v>
      </c>
      <c r="D208" s="49">
        <f t="shared" si="4"/>
        <v>0</v>
      </c>
      <c r="E208" s="48"/>
    </row>
    <row r="209" spans="1:5" x14ac:dyDescent="0.2">
      <c r="A209" s="51">
        <v>5591</v>
      </c>
      <c r="B209" s="48" t="s">
        <v>251</v>
      </c>
      <c r="C209" s="277">
        <v>0</v>
      </c>
      <c r="D209" s="49">
        <f t="shared" si="4"/>
        <v>0</v>
      </c>
      <c r="E209" s="48"/>
    </row>
    <row r="210" spans="1:5" x14ac:dyDescent="0.2">
      <c r="A210" s="51">
        <v>5592</v>
      </c>
      <c r="B210" s="48" t="s">
        <v>250</v>
      </c>
      <c r="C210" s="277">
        <v>0</v>
      </c>
      <c r="D210" s="49">
        <f t="shared" si="4"/>
        <v>0</v>
      </c>
      <c r="E210" s="48"/>
    </row>
    <row r="211" spans="1:5" x14ac:dyDescent="0.2">
      <c r="A211" s="51">
        <v>5593</v>
      </c>
      <c r="B211" s="48" t="s">
        <v>249</v>
      </c>
      <c r="C211" s="277">
        <v>0</v>
      </c>
      <c r="D211" s="49">
        <f t="shared" si="4"/>
        <v>0</v>
      </c>
      <c r="E211" s="48"/>
    </row>
    <row r="212" spans="1:5" x14ac:dyDescent="0.2">
      <c r="A212" s="51">
        <v>5594</v>
      </c>
      <c r="B212" s="48" t="s">
        <v>248</v>
      </c>
      <c r="C212" s="277">
        <v>0</v>
      </c>
      <c r="D212" s="49">
        <f t="shared" si="4"/>
        <v>0</v>
      </c>
      <c r="E212" s="48"/>
    </row>
    <row r="213" spans="1:5" x14ac:dyDescent="0.2">
      <c r="A213" s="51">
        <v>5595</v>
      </c>
      <c r="B213" s="48" t="s">
        <v>247</v>
      </c>
      <c r="C213" s="277">
        <v>0</v>
      </c>
      <c r="D213" s="49">
        <f t="shared" si="4"/>
        <v>0</v>
      </c>
      <c r="E213" s="48"/>
    </row>
    <row r="214" spans="1:5" x14ac:dyDescent="0.2">
      <c r="A214" s="51">
        <v>5596</v>
      </c>
      <c r="B214" s="48" t="s">
        <v>246</v>
      </c>
      <c r="C214" s="277">
        <v>0</v>
      </c>
      <c r="D214" s="49">
        <f t="shared" si="4"/>
        <v>0</v>
      </c>
      <c r="E214" s="48"/>
    </row>
    <row r="215" spans="1:5" x14ac:dyDescent="0.2">
      <c r="A215" s="51">
        <v>5597</v>
      </c>
      <c r="B215" s="48" t="s">
        <v>245</v>
      </c>
      <c r="C215" s="277">
        <v>0</v>
      </c>
      <c r="D215" s="49">
        <f t="shared" si="4"/>
        <v>0</v>
      </c>
      <c r="E215" s="48"/>
    </row>
    <row r="216" spans="1:5" x14ac:dyDescent="0.2">
      <c r="A216" s="51">
        <v>5598</v>
      </c>
      <c r="B216" s="48" t="s">
        <v>244</v>
      </c>
      <c r="C216" s="277">
        <v>0</v>
      </c>
      <c r="D216" s="49">
        <f t="shared" si="4"/>
        <v>0</v>
      </c>
      <c r="E216" s="48"/>
    </row>
    <row r="217" spans="1:5" x14ac:dyDescent="0.2">
      <c r="A217" s="51">
        <v>5599</v>
      </c>
      <c r="B217" s="48" t="s">
        <v>243</v>
      </c>
      <c r="C217" s="277">
        <v>0</v>
      </c>
      <c r="D217" s="49">
        <f t="shared" si="4"/>
        <v>0</v>
      </c>
      <c r="E217" s="48"/>
    </row>
    <row r="218" spans="1:5" x14ac:dyDescent="0.2">
      <c r="A218" s="51">
        <v>5600</v>
      </c>
      <c r="B218" s="48" t="s">
        <v>242</v>
      </c>
      <c r="C218" s="277">
        <v>0</v>
      </c>
      <c r="D218" s="49">
        <f t="shared" si="4"/>
        <v>0</v>
      </c>
      <c r="E218" s="48"/>
    </row>
    <row r="219" spans="1:5" x14ac:dyDescent="0.2">
      <c r="A219" s="51">
        <v>5610</v>
      </c>
      <c r="B219" s="48" t="s">
        <v>241</v>
      </c>
      <c r="C219" s="277">
        <v>0</v>
      </c>
      <c r="D219" s="49">
        <f t="shared" si="4"/>
        <v>0</v>
      </c>
      <c r="E219" s="48"/>
    </row>
    <row r="220" spans="1:5" x14ac:dyDescent="0.2">
      <c r="A220" s="51">
        <v>5611</v>
      </c>
      <c r="B220" s="48" t="s">
        <v>240</v>
      </c>
      <c r="C220" s="277">
        <v>0</v>
      </c>
      <c r="D220" s="49">
        <f t="shared" si="4"/>
        <v>0</v>
      </c>
      <c r="E220" s="48"/>
    </row>
    <row r="222" spans="1:5" x14ac:dyDescent="0.2">
      <c r="B222" s="41" t="s">
        <v>239</v>
      </c>
    </row>
    <row r="224" spans="1:5" x14ac:dyDescent="0.2">
      <c r="B224" s="13"/>
      <c r="C224" s="13"/>
      <c r="D224" s="13"/>
    </row>
  </sheetData>
  <sheetProtection formatCells="0" formatColumns="0" formatRows="0" insertColumns="0" insertRows="0" insertHyperlinks="0" deleteColumns="0" deleteRows="0" sort="0" autoFilter="0" pivotTables="0"/>
  <autoFilter ref="A97:E220"/>
  <mergeCells count="3">
    <mergeCell ref="A1:C1"/>
    <mergeCell ref="A2:C2"/>
    <mergeCell ref="A3:C3"/>
  </mergeCells>
  <pageMargins left="0.7" right="0.7" top="0.75" bottom="0.75" header="0.3" footer="0.3"/>
  <pageSetup scale="65" fitToHeight="0" orientation="portrait" horizontalDpi="4294967293"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48.140625" style="60" customWidth="1"/>
    <col min="3" max="3" width="22.85546875" style="60" customWidth="1"/>
    <col min="4" max="5" width="16.7109375" style="60" customWidth="1"/>
    <col min="6" max="16384" width="9.140625" style="60"/>
  </cols>
  <sheetData>
    <row r="1" spans="1:5" ht="18.95" customHeight="1" x14ac:dyDescent="0.2">
      <c r="A1" s="358" t="s">
        <v>1569</v>
      </c>
      <c r="B1" s="358"/>
      <c r="C1" s="358"/>
      <c r="D1" s="58" t="s">
        <v>97</v>
      </c>
      <c r="E1" s="59">
        <v>2021</v>
      </c>
    </row>
    <row r="2" spans="1:5" ht="18.95" customHeight="1" x14ac:dyDescent="0.2">
      <c r="A2" s="358" t="s">
        <v>438</v>
      </c>
      <c r="B2" s="358"/>
      <c r="C2" s="358"/>
      <c r="D2" s="58" t="s">
        <v>99</v>
      </c>
      <c r="E2" s="59" t="s">
        <v>603</v>
      </c>
    </row>
    <row r="3" spans="1:5" ht="18.95" customHeight="1" x14ac:dyDescent="0.2">
      <c r="A3" s="358" t="s">
        <v>1570</v>
      </c>
      <c r="B3" s="358"/>
      <c r="C3" s="358"/>
      <c r="D3" s="58" t="s">
        <v>100</v>
      </c>
      <c r="E3" s="59">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63" t="s">
        <v>105</v>
      </c>
      <c r="D7" s="63" t="s">
        <v>106</v>
      </c>
      <c r="E7" s="63" t="s">
        <v>217</v>
      </c>
    </row>
    <row r="8" spans="1:5" x14ac:dyDescent="0.2">
      <c r="A8" s="64">
        <v>3110</v>
      </c>
      <c r="B8" s="60" t="s">
        <v>293</v>
      </c>
      <c r="C8" s="234">
        <v>0</v>
      </c>
    </row>
    <row r="9" spans="1:5" x14ac:dyDescent="0.2">
      <c r="A9" s="64">
        <v>3120</v>
      </c>
      <c r="B9" s="60" t="s">
        <v>440</v>
      </c>
      <c r="C9" s="234">
        <v>-5242026.54</v>
      </c>
    </row>
    <row r="10" spans="1:5" x14ac:dyDescent="0.2">
      <c r="A10" s="64">
        <v>3130</v>
      </c>
      <c r="B10" s="60" t="s">
        <v>441</v>
      </c>
      <c r="C10" s="234">
        <v>0</v>
      </c>
    </row>
    <row r="12" spans="1:5" x14ac:dyDescent="0.2">
      <c r="A12" s="62" t="s">
        <v>442</v>
      </c>
      <c r="B12" s="62"/>
      <c r="C12" s="62"/>
      <c r="D12" s="62"/>
      <c r="E12" s="62"/>
    </row>
    <row r="13" spans="1:5" x14ac:dyDescent="0.2">
      <c r="A13" s="63" t="s">
        <v>103</v>
      </c>
      <c r="B13" s="63" t="s">
        <v>104</v>
      </c>
      <c r="C13" s="63" t="s">
        <v>105</v>
      </c>
      <c r="D13" s="63" t="s">
        <v>443</v>
      </c>
      <c r="E13" s="63"/>
    </row>
    <row r="14" spans="1:5" x14ac:dyDescent="0.2">
      <c r="A14" s="64">
        <v>3210</v>
      </c>
      <c r="B14" s="60" t="s">
        <v>444</v>
      </c>
      <c r="C14" s="234">
        <v>3501575.88</v>
      </c>
    </row>
    <row r="15" spans="1:5" x14ac:dyDescent="0.2">
      <c r="A15" s="64">
        <v>3220</v>
      </c>
      <c r="B15" s="60" t="s">
        <v>445</v>
      </c>
      <c r="C15" s="234">
        <v>29511889.760000002</v>
      </c>
    </row>
    <row r="16" spans="1:5" x14ac:dyDescent="0.2">
      <c r="A16" s="64">
        <v>3230</v>
      </c>
      <c r="B16" s="60" t="s">
        <v>446</v>
      </c>
      <c r="C16" s="234">
        <v>0</v>
      </c>
    </row>
    <row r="17" spans="1:3" x14ac:dyDescent="0.2">
      <c r="A17" s="64">
        <v>3231</v>
      </c>
      <c r="B17" s="60" t="s">
        <v>447</v>
      </c>
      <c r="C17" s="234">
        <v>0</v>
      </c>
    </row>
    <row r="18" spans="1:3" x14ac:dyDescent="0.2">
      <c r="A18" s="64">
        <v>3232</v>
      </c>
      <c r="B18" s="60" t="s">
        <v>448</v>
      </c>
      <c r="C18" s="234">
        <v>0</v>
      </c>
    </row>
    <row r="19" spans="1:3" x14ac:dyDescent="0.2">
      <c r="A19" s="64">
        <v>3233</v>
      </c>
      <c r="B19" s="60" t="s">
        <v>449</v>
      </c>
      <c r="C19" s="234">
        <v>0</v>
      </c>
    </row>
    <row r="20" spans="1:3" x14ac:dyDescent="0.2">
      <c r="A20" s="64">
        <v>3239</v>
      </c>
      <c r="B20" s="60" t="s">
        <v>450</v>
      </c>
      <c r="C20" s="234">
        <v>0</v>
      </c>
    </row>
    <row r="21" spans="1:3" x14ac:dyDescent="0.2">
      <c r="A21" s="64">
        <v>3240</v>
      </c>
      <c r="B21" s="60" t="s">
        <v>451</v>
      </c>
      <c r="C21" s="234">
        <v>0</v>
      </c>
    </row>
    <row r="22" spans="1:3" x14ac:dyDescent="0.2">
      <c r="A22" s="64">
        <v>3241</v>
      </c>
      <c r="B22" s="60" t="s">
        <v>452</v>
      </c>
      <c r="C22" s="234">
        <v>0</v>
      </c>
    </row>
    <row r="23" spans="1:3" x14ac:dyDescent="0.2">
      <c r="A23" s="64">
        <v>3242</v>
      </c>
      <c r="B23" s="60" t="s">
        <v>453</v>
      </c>
      <c r="C23" s="234">
        <v>0</v>
      </c>
    </row>
    <row r="24" spans="1:3" x14ac:dyDescent="0.2">
      <c r="A24" s="64">
        <v>3243</v>
      </c>
      <c r="B24" s="60" t="s">
        <v>454</v>
      </c>
      <c r="C24" s="234">
        <v>0</v>
      </c>
    </row>
    <row r="25" spans="1:3" x14ac:dyDescent="0.2">
      <c r="A25" s="64">
        <v>3250</v>
      </c>
      <c r="B25" s="60" t="s">
        <v>455</v>
      </c>
      <c r="C25" s="234">
        <v>0</v>
      </c>
    </row>
    <row r="26" spans="1:3" x14ac:dyDescent="0.2">
      <c r="A26" s="64">
        <v>3251</v>
      </c>
      <c r="B26" s="60" t="s">
        <v>456</v>
      </c>
      <c r="C26" s="234">
        <v>0</v>
      </c>
    </row>
    <row r="27" spans="1:3" x14ac:dyDescent="0.2">
      <c r="A27" s="64">
        <v>3252</v>
      </c>
      <c r="B27" s="60" t="s">
        <v>457</v>
      </c>
      <c r="C27" s="234">
        <v>0</v>
      </c>
    </row>
    <row r="29" spans="1:3" x14ac:dyDescent="0.2">
      <c r="B29" s="41" t="s">
        <v>239</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scale="7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2"/>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63.42578125" style="60" bestFit="1" customWidth="1"/>
    <col min="3" max="3" width="15.28515625" style="60" bestFit="1" customWidth="1"/>
    <col min="4" max="4" width="16.42578125" style="60" bestFit="1" customWidth="1"/>
    <col min="5" max="5" width="19.140625" style="60" customWidth="1"/>
    <col min="6" max="6" width="9.140625" style="60"/>
    <col min="7" max="7" width="22.140625" style="60" bestFit="1" customWidth="1"/>
    <col min="8" max="16384" width="9.140625" style="60"/>
  </cols>
  <sheetData>
    <row r="1" spans="1:5" s="66" customFormat="1" ht="18.95" customHeight="1" x14ac:dyDescent="0.25">
      <c r="A1" s="358" t="s">
        <v>1569</v>
      </c>
      <c r="B1" s="358"/>
      <c r="C1" s="358"/>
      <c r="D1" s="58" t="s">
        <v>97</v>
      </c>
      <c r="E1" s="59">
        <v>2021</v>
      </c>
    </row>
    <row r="2" spans="1:5" s="66" customFormat="1" ht="18.95" customHeight="1" x14ac:dyDescent="0.25">
      <c r="A2" s="358" t="s">
        <v>458</v>
      </c>
      <c r="B2" s="358"/>
      <c r="C2" s="358"/>
      <c r="D2" s="58" t="s">
        <v>99</v>
      </c>
      <c r="E2" s="59" t="s">
        <v>603</v>
      </c>
    </row>
    <row r="3" spans="1:5" s="66" customFormat="1" ht="18.95" customHeight="1" x14ac:dyDescent="0.25">
      <c r="A3" s="358" t="s">
        <v>1570</v>
      </c>
      <c r="B3" s="358"/>
      <c r="C3" s="358"/>
      <c r="D3" s="58" t="s">
        <v>100</v>
      </c>
      <c r="E3" s="59">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x14ac:dyDescent="0.2">
      <c r="A8" s="64">
        <v>1111</v>
      </c>
      <c r="B8" s="60" t="s">
        <v>461</v>
      </c>
      <c r="C8" s="234">
        <v>28000</v>
      </c>
      <c r="D8" s="234">
        <v>28000</v>
      </c>
    </row>
    <row r="9" spans="1:5" x14ac:dyDescent="0.2">
      <c r="A9" s="64">
        <v>1112</v>
      </c>
      <c r="B9" s="60" t="s">
        <v>462</v>
      </c>
      <c r="C9" s="234">
        <v>0</v>
      </c>
      <c r="D9" s="234">
        <v>0</v>
      </c>
    </row>
    <row r="10" spans="1:5" x14ac:dyDescent="0.2">
      <c r="A10" s="64">
        <v>1113</v>
      </c>
      <c r="B10" s="60" t="s">
        <v>463</v>
      </c>
      <c r="C10" s="234">
        <v>8529671.9100000001</v>
      </c>
      <c r="D10" s="234">
        <v>10056328.810000001</v>
      </c>
    </row>
    <row r="11" spans="1:5" x14ac:dyDescent="0.2">
      <c r="A11" s="64">
        <v>1114</v>
      </c>
      <c r="B11" s="60" t="s">
        <v>107</v>
      </c>
      <c r="C11" s="234">
        <v>0</v>
      </c>
      <c r="D11" s="234">
        <v>0</v>
      </c>
    </row>
    <row r="12" spans="1:5" x14ac:dyDescent="0.2">
      <c r="A12" s="64">
        <v>1115</v>
      </c>
      <c r="B12" s="60" t="s">
        <v>108</v>
      </c>
      <c r="C12" s="234">
        <v>0</v>
      </c>
      <c r="D12" s="234">
        <v>0</v>
      </c>
    </row>
    <row r="13" spans="1:5" x14ac:dyDescent="0.2">
      <c r="A13" s="64">
        <v>1116</v>
      </c>
      <c r="B13" s="60" t="s">
        <v>464</v>
      </c>
      <c r="C13" s="234">
        <v>0</v>
      </c>
      <c r="D13" s="234">
        <v>0</v>
      </c>
    </row>
    <row r="14" spans="1:5" x14ac:dyDescent="0.2">
      <c r="A14" s="64">
        <v>1119</v>
      </c>
      <c r="B14" s="60" t="s">
        <v>465</v>
      </c>
      <c r="C14" s="234">
        <v>0</v>
      </c>
      <c r="D14" s="234">
        <v>0</v>
      </c>
    </row>
    <row r="15" spans="1:5" x14ac:dyDescent="0.2">
      <c r="A15" s="68">
        <v>1110</v>
      </c>
      <c r="B15" s="69" t="s">
        <v>466</v>
      </c>
      <c r="C15" s="233">
        <v>8557671.9100000001</v>
      </c>
      <c r="D15" s="233">
        <v>10084328.810000001</v>
      </c>
    </row>
    <row r="18" spans="1:4" x14ac:dyDescent="0.2">
      <c r="A18" s="62" t="s">
        <v>467</v>
      </c>
      <c r="B18" s="62"/>
      <c r="C18" s="62"/>
      <c r="D18" s="62"/>
    </row>
    <row r="19" spans="1:4" x14ac:dyDescent="0.2">
      <c r="A19" s="63" t="s">
        <v>103</v>
      </c>
      <c r="B19" s="63" t="s">
        <v>460</v>
      </c>
      <c r="C19" s="67" t="s">
        <v>611</v>
      </c>
      <c r="D19" s="67" t="s">
        <v>469</v>
      </c>
    </row>
    <row r="20" spans="1:4" x14ac:dyDescent="0.2">
      <c r="A20" s="68">
        <v>1230</v>
      </c>
      <c r="B20" s="70" t="s">
        <v>156</v>
      </c>
      <c r="C20" s="233">
        <v>2276762.4</v>
      </c>
      <c r="D20" s="233">
        <v>788489.6</v>
      </c>
    </row>
    <row r="21" spans="1:4" x14ac:dyDescent="0.2">
      <c r="A21" s="64">
        <v>1231</v>
      </c>
      <c r="B21" s="60" t="s">
        <v>157</v>
      </c>
      <c r="C21" s="234">
        <v>0</v>
      </c>
      <c r="D21" s="234">
        <v>0</v>
      </c>
    </row>
    <row r="22" spans="1:4" x14ac:dyDescent="0.2">
      <c r="A22" s="64">
        <v>1232</v>
      </c>
      <c r="B22" s="60" t="s">
        <v>158</v>
      </c>
      <c r="C22" s="234">
        <v>0</v>
      </c>
      <c r="D22" s="234">
        <v>0</v>
      </c>
    </row>
    <row r="23" spans="1:4" x14ac:dyDescent="0.2">
      <c r="A23" s="64">
        <v>1233</v>
      </c>
      <c r="B23" s="60" t="s">
        <v>159</v>
      </c>
      <c r="C23" s="234">
        <v>0</v>
      </c>
      <c r="D23" s="234">
        <v>0</v>
      </c>
    </row>
    <row r="24" spans="1:4" x14ac:dyDescent="0.2">
      <c r="A24" s="64">
        <v>1234</v>
      </c>
      <c r="B24" s="60" t="s">
        <v>160</v>
      </c>
      <c r="C24" s="234">
        <v>0</v>
      </c>
      <c r="D24" s="234">
        <v>0</v>
      </c>
    </row>
    <row r="25" spans="1:4" x14ac:dyDescent="0.2">
      <c r="A25" s="64">
        <v>1235</v>
      </c>
      <c r="B25" s="60" t="s">
        <v>161</v>
      </c>
      <c r="C25" s="234">
        <v>0</v>
      </c>
      <c r="D25" s="234">
        <v>0</v>
      </c>
    </row>
    <row r="26" spans="1:4" x14ac:dyDescent="0.2">
      <c r="A26" s="64">
        <v>1236</v>
      </c>
      <c r="B26" s="60" t="s">
        <v>162</v>
      </c>
      <c r="C26" s="234">
        <v>0</v>
      </c>
      <c r="D26" s="234">
        <v>0</v>
      </c>
    </row>
    <row r="27" spans="1:4" x14ac:dyDescent="0.2">
      <c r="A27" s="64">
        <v>1239</v>
      </c>
      <c r="B27" s="60" t="s">
        <v>163</v>
      </c>
      <c r="C27" s="234">
        <v>0</v>
      </c>
      <c r="D27" s="234">
        <v>0</v>
      </c>
    </row>
    <row r="28" spans="1:4" x14ac:dyDescent="0.2">
      <c r="A28" s="68">
        <v>1240</v>
      </c>
      <c r="B28" s="70" t="s">
        <v>164</v>
      </c>
      <c r="C28" s="233">
        <v>12060493.460000001</v>
      </c>
      <c r="D28" s="233">
        <v>91448.91</v>
      </c>
    </row>
    <row r="29" spans="1:4" x14ac:dyDescent="0.2">
      <c r="A29" s="64">
        <v>1241</v>
      </c>
      <c r="B29" s="60" t="s">
        <v>165</v>
      </c>
      <c r="C29" s="234">
        <v>936788.21</v>
      </c>
      <c r="D29" s="234">
        <v>46944.9</v>
      </c>
    </row>
    <row r="30" spans="1:4" x14ac:dyDescent="0.2">
      <c r="A30" s="64">
        <v>1242</v>
      </c>
      <c r="B30" s="60" t="s">
        <v>166</v>
      </c>
      <c r="C30" s="234">
        <v>1769199</v>
      </c>
      <c r="D30" s="234">
        <v>0</v>
      </c>
    </row>
    <row r="31" spans="1:4" x14ac:dyDescent="0.2">
      <c r="A31" s="64">
        <v>1243</v>
      </c>
      <c r="B31" s="60" t="s">
        <v>167</v>
      </c>
      <c r="C31" s="234">
        <v>0</v>
      </c>
      <c r="D31" s="234">
        <v>0</v>
      </c>
    </row>
    <row r="32" spans="1:4" x14ac:dyDescent="0.2">
      <c r="A32" s="64">
        <v>1244</v>
      </c>
      <c r="B32" s="60" t="s">
        <v>168</v>
      </c>
      <c r="C32" s="234">
        <v>2027247.65</v>
      </c>
      <c r="D32" s="234">
        <v>0</v>
      </c>
    </row>
    <row r="33" spans="1:4" x14ac:dyDescent="0.2">
      <c r="A33" s="64">
        <v>1245</v>
      </c>
      <c r="B33" s="60" t="s">
        <v>169</v>
      </c>
      <c r="C33" s="234">
        <v>0</v>
      </c>
      <c r="D33" s="234">
        <v>0</v>
      </c>
    </row>
    <row r="34" spans="1:4" x14ac:dyDescent="0.2">
      <c r="A34" s="64">
        <v>1246</v>
      </c>
      <c r="B34" s="60" t="s">
        <v>170</v>
      </c>
      <c r="C34" s="234">
        <v>7327258.5999999996</v>
      </c>
      <c r="D34" s="234">
        <v>44504.01</v>
      </c>
    </row>
    <row r="35" spans="1:4" x14ac:dyDescent="0.2">
      <c r="A35" s="64">
        <v>1247</v>
      </c>
      <c r="B35" s="60" t="s">
        <v>171</v>
      </c>
      <c r="C35" s="234">
        <v>0</v>
      </c>
      <c r="D35" s="234">
        <v>0</v>
      </c>
    </row>
    <row r="36" spans="1:4" x14ac:dyDescent="0.2">
      <c r="A36" s="64">
        <v>1248</v>
      </c>
      <c r="B36" s="60" t="s">
        <v>172</v>
      </c>
      <c r="C36" s="234">
        <v>0</v>
      </c>
      <c r="D36" s="234">
        <v>0</v>
      </c>
    </row>
    <row r="37" spans="1:4" x14ac:dyDescent="0.2">
      <c r="A37" s="68">
        <v>1250</v>
      </c>
      <c r="B37" s="70" t="s">
        <v>176</v>
      </c>
      <c r="C37" s="233">
        <v>555060</v>
      </c>
      <c r="D37" s="233">
        <v>64090</v>
      </c>
    </row>
    <row r="38" spans="1:4" x14ac:dyDescent="0.2">
      <c r="A38" s="64">
        <v>1251</v>
      </c>
      <c r="B38" s="60" t="s">
        <v>177</v>
      </c>
      <c r="C38" s="234">
        <v>555060</v>
      </c>
      <c r="D38" s="234">
        <v>64090</v>
      </c>
    </row>
    <row r="39" spans="1:4" x14ac:dyDescent="0.2">
      <c r="A39" s="64">
        <v>1252</v>
      </c>
      <c r="B39" s="60" t="s">
        <v>178</v>
      </c>
      <c r="C39" s="234">
        <v>0</v>
      </c>
      <c r="D39" s="234">
        <v>0</v>
      </c>
    </row>
    <row r="40" spans="1:4" x14ac:dyDescent="0.2">
      <c r="A40" s="64">
        <v>1253</v>
      </c>
      <c r="B40" s="60" t="s">
        <v>179</v>
      </c>
      <c r="C40" s="234">
        <v>0</v>
      </c>
      <c r="D40" s="234">
        <v>0</v>
      </c>
    </row>
    <row r="41" spans="1:4" x14ac:dyDescent="0.2">
      <c r="A41" s="64">
        <v>1254</v>
      </c>
      <c r="B41" s="60" t="s">
        <v>180</v>
      </c>
      <c r="C41" s="234">
        <v>0</v>
      </c>
      <c r="D41" s="234">
        <v>0</v>
      </c>
    </row>
    <row r="42" spans="1:4" x14ac:dyDescent="0.2">
      <c r="A42" s="64">
        <v>1259</v>
      </c>
      <c r="B42" s="60" t="s">
        <v>181</v>
      </c>
      <c r="C42" s="234">
        <v>0</v>
      </c>
      <c r="D42" s="234">
        <v>0</v>
      </c>
    </row>
    <row r="43" spans="1:4" x14ac:dyDescent="0.2">
      <c r="A43" s="64"/>
      <c r="B43" s="69" t="s">
        <v>470</v>
      </c>
      <c r="C43" s="233">
        <f>C20+C28+C37</f>
        <v>14892315.860000001</v>
      </c>
      <c r="D43" s="233">
        <f>D20+D28+D37</f>
        <v>944028.51</v>
      </c>
    </row>
    <row r="45" spans="1:4" x14ac:dyDescent="0.2">
      <c r="A45" s="62" t="s">
        <v>471</v>
      </c>
      <c r="B45" s="62"/>
      <c r="C45" s="62"/>
      <c r="D45" s="62"/>
    </row>
    <row r="46" spans="1:4" x14ac:dyDescent="0.2">
      <c r="A46" s="63" t="s">
        <v>103</v>
      </c>
      <c r="B46" s="63" t="s">
        <v>460</v>
      </c>
      <c r="C46" s="67">
        <v>2021</v>
      </c>
      <c r="D46" s="67">
        <v>2020</v>
      </c>
    </row>
    <row r="47" spans="1:4" x14ac:dyDescent="0.2">
      <c r="A47" s="68">
        <v>3210</v>
      </c>
      <c r="B47" s="70" t="s">
        <v>472</v>
      </c>
      <c r="C47" s="233">
        <v>1216385.21</v>
      </c>
      <c r="D47" s="233">
        <v>3501575.88</v>
      </c>
    </row>
    <row r="48" spans="1:4" x14ac:dyDescent="0.2">
      <c r="A48" s="64"/>
      <c r="B48" s="69" t="s">
        <v>473</v>
      </c>
      <c r="C48" s="233">
        <v>0</v>
      </c>
      <c r="D48" s="233">
        <v>0</v>
      </c>
    </row>
    <row r="49" spans="1:4" x14ac:dyDescent="0.2">
      <c r="A49" s="68">
        <v>5400</v>
      </c>
      <c r="B49" s="70" t="s">
        <v>287</v>
      </c>
      <c r="C49" s="233">
        <v>0</v>
      </c>
      <c r="D49" s="233">
        <v>0</v>
      </c>
    </row>
    <row r="50" spans="1:4" x14ac:dyDescent="0.2">
      <c r="A50" s="64">
        <v>5410</v>
      </c>
      <c r="B50" s="60" t="s">
        <v>474</v>
      </c>
      <c r="C50" s="234">
        <v>0</v>
      </c>
      <c r="D50" s="234">
        <v>0</v>
      </c>
    </row>
    <row r="51" spans="1:4" x14ac:dyDescent="0.2">
      <c r="A51" s="64">
        <v>5411</v>
      </c>
      <c r="B51" s="60" t="s">
        <v>285</v>
      </c>
      <c r="C51" s="234">
        <v>0</v>
      </c>
      <c r="D51" s="234">
        <v>0</v>
      </c>
    </row>
    <row r="52" spans="1:4" x14ac:dyDescent="0.2">
      <c r="A52" s="64">
        <v>5420</v>
      </c>
      <c r="B52" s="60" t="s">
        <v>475</v>
      </c>
      <c r="C52" s="234">
        <v>0</v>
      </c>
      <c r="D52" s="234">
        <v>0</v>
      </c>
    </row>
    <row r="53" spans="1:4" x14ac:dyDescent="0.2">
      <c r="A53" s="64">
        <v>5421</v>
      </c>
      <c r="B53" s="60" t="s">
        <v>282</v>
      </c>
      <c r="C53" s="234">
        <v>0</v>
      </c>
      <c r="D53" s="234">
        <v>0</v>
      </c>
    </row>
    <row r="54" spans="1:4" x14ac:dyDescent="0.2">
      <c r="A54" s="64">
        <v>5430</v>
      </c>
      <c r="B54" s="60" t="s">
        <v>476</v>
      </c>
      <c r="C54" s="234">
        <v>0</v>
      </c>
      <c r="D54" s="234">
        <v>0</v>
      </c>
    </row>
    <row r="55" spans="1:4" x14ac:dyDescent="0.2">
      <c r="A55" s="64">
        <v>5431</v>
      </c>
      <c r="B55" s="60" t="s">
        <v>279</v>
      </c>
      <c r="C55" s="234">
        <v>0</v>
      </c>
      <c r="D55" s="234">
        <v>0</v>
      </c>
    </row>
    <row r="56" spans="1:4" x14ac:dyDescent="0.2">
      <c r="A56" s="64">
        <v>5440</v>
      </c>
      <c r="B56" s="60" t="s">
        <v>477</v>
      </c>
      <c r="C56" s="234">
        <v>0</v>
      </c>
      <c r="D56" s="234">
        <v>0</v>
      </c>
    </row>
    <row r="57" spans="1:4" x14ac:dyDescent="0.2">
      <c r="A57" s="64">
        <v>5441</v>
      </c>
      <c r="B57" s="60" t="s">
        <v>477</v>
      </c>
      <c r="C57" s="234">
        <v>0</v>
      </c>
      <c r="D57" s="234">
        <v>0</v>
      </c>
    </row>
    <row r="58" spans="1:4" x14ac:dyDescent="0.2">
      <c r="A58" s="64">
        <v>5450</v>
      </c>
      <c r="B58" s="60" t="s">
        <v>478</v>
      </c>
      <c r="C58" s="234">
        <v>0</v>
      </c>
      <c r="D58" s="234">
        <v>0</v>
      </c>
    </row>
    <row r="59" spans="1:4" x14ac:dyDescent="0.2">
      <c r="A59" s="64">
        <v>5451</v>
      </c>
      <c r="B59" s="60" t="s">
        <v>275</v>
      </c>
      <c r="C59" s="234">
        <v>0</v>
      </c>
      <c r="D59" s="234">
        <v>0</v>
      </c>
    </row>
    <row r="60" spans="1:4" x14ac:dyDescent="0.2">
      <c r="A60" s="64">
        <v>5452</v>
      </c>
      <c r="B60" s="60" t="s">
        <v>274</v>
      </c>
      <c r="C60" s="234">
        <v>0</v>
      </c>
      <c r="D60" s="234">
        <v>0</v>
      </c>
    </row>
    <row r="61" spans="1:4" x14ac:dyDescent="0.2">
      <c r="A61" s="68">
        <v>5500</v>
      </c>
      <c r="B61" s="70" t="s">
        <v>273</v>
      </c>
      <c r="C61" s="233">
        <v>0</v>
      </c>
      <c r="D61" s="233">
        <v>0</v>
      </c>
    </row>
    <row r="62" spans="1:4" x14ac:dyDescent="0.2">
      <c r="A62" s="64">
        <v>5510</v>
      </c>
      <c r="B62" s="60" t="s">
        <v>272</v>
      </c>
      <c r="C62" s="234">
        <v>0</v>
      </c>
      <c r="D62" s="234">
        <v>0</v>
      </c>
    </row>
    <row r="63" spans="1:4" x14ac:dyDescent="0.2">
      <c r="A63" s="64">
        <v>5511</v>
      </c>
      <c r="B63" s="60" t="s">
        <v>271</v>
      </c>
      <c r="C63" s="234">
        <v>0</v>
      </c>
      <c r="D63" s="234">
        <v>0</v>
      </c>
    </row>
    <row r="64" spans="1:4" x14ac:dyDescent="0.2">
      <c r="A64" s="64">
        <v>5512</v>
      </c>
      <c r="B64" s="60" t="s">
        <v>270</v>
      </c>
      <c r="C64" s="234">
        <v>0</v>
      </c>
      <c r="D64" s="234">
        <v>0</v>
      </c>
    </row>
    <row r="65" spans="1:4" x14ac:dyDescent="0.2">
      <c r="A65" s="64">
        <v>5513</v>
      </c>
      <c r="B65" s="60" t="s">
        <v>269</v>
      </c>
      <c r="C65" s="234">
        <v>0</v>
      </c>
      <c r="D65" s="234">
        <v>0</v>
      </c>
    </row>
    <row r="66" spans="1:4" x14ac:dyDescent="0.2">
      <c r="A66" s="64">
        <v>5514</v>
      </c>
      <c r="B66" s="60" t="s">
        <v>268</v>
      </c>
      <c r="C66" s="234">
        <v>0</v>
      </c>
      <c r="D66" s="234">
        <v>0</v>
      </c>
    </row>
    <row r="67" spans="1:4" x14ac:dyDescent="0.2">
      <c r="A67" s="64">
        <v>5515</v>
      </c>
      <c r="B67" s="60" t="s">
        <v>267</v>
      </c>
      <c r="C67" s="234">
        <v>0</v>
      </c>
      <c r="D67" s="234">
        <v>0</v>
      </c>
    </row>
    <row r="68" spans="1:4" x14ac:dyDescent="0.2">
      <c r="A68" s="64">
        <v>5516</v>
      </c>
      <c r="B68" s="60" t="s">
        <v>266</v>
      </c>
      <c r="C68" s="234">
        <v>0</v>
      </c>
      <c r="D68" s="234">
        <v>0</v>
      </c>
    </row>
    <row r="69" spans="1:4" x14ac:dyDescent="0.2">
      <c r="A69" s="64">
        <v>5517</v>
      </c>
      <c r="B69" s="60" t="s">
        <v>265</v>
      </c>
      <c r="C69" s="234">
        <v>0</v>
      </c>
      <c r="D69" s="234">
        <v>0</v>
      </c>
    </row>
    <row r="70" spans="1:4" x14ac:dyDescent="0.2">
      <c r="A70" s="64">
        <v>5518</v>
      </c>
      <c r="B70" s="60" t="s">
        <v>264</v>
      </c>
      <c r="C70" s="234">
        <v>0</v>
      </c>
      <c r="D70" s="234">
        <v>0</v>
      </c>
    </row>
    <row r="71" spans="1:4" x14ac:dyDescent="0.2">
      <c r="A71" s="64">
        <v>5520</v>
      </c>
      <c r="B71" s="60" t="s">
        <v>263</v>
      </c>
      <c r="C71" s="234">
        <v>0</v>
      </c>
      <c r="D71" s="234">
        <v>0</v>
      </c>
    </row>
    <row r="72" spans="1:4" x14ac:dyDescent="0.2">
      <c r="A72" s="64">
        <v>5521</v>
      </c>
      <c r="B72" s="60" t="s">
        <v>262</v>
      </c>
      <c r="C72" s="234">
        <v>0</v>
      </c>
      <c r="D72" s="234">
        <v>0</v>
      </c>
    </row>
    <row r="73" spans="1:4" x14ac:dyDescent="0.2">
      <c r="A73" s="64">
        <v>5522</v>
      </c>
      <c r="B73" s="60" t="s">
        <v>261</v>
      </c>
      <c r="C73" s="234">
        <v>0</v>
      </c>
      <c r="D73" s="234">
        <v>0</v>
      </c>
    </row>
    <row r="74" spans="1:4" x14ac:dyDescent="0.2">
      <c r="A74" s="64">
        <v>5530</v>
      </c>
      <c r="B74" s="60" t="s">
        <v>260</v>
      </c>
      <c r="C74" s="234">
        <v>0</v>
      </c>
      <c r="D74" s="234">
        <v>0</v>
      </c>
    </row>
    <row r="75" spans="1:4" x14ac:dyDescent="0.2">
      <c r="A75" s="64">
        <v>5531</v>
      </c>
      <c r="B75" s="60" t="s">
        <v>259</v>
      </c>
      <c r="C75" s="234">
        <v>0</v>
      </c>
      <c r="D75" s="234">
        <v>0</v>
      </c>
    </row>
    <row r="76" spans="1:4" x14ac:dyDescent="0.2">
      <c r="A76" s="64">
        <v>5532</v>
      </c>
      <c r="B76" s="60" t="s">
        <v>258</v>
      </c>
      <c r="C76" s="234">
        <v>0</v>
      </c>
      <c r="D76" s="234">
        <v>0</v>
      </c>
    </row>
    <row r="77" spans="1:4" x14ac:dyDescent="0.2">
      <c r="A77" s="64">
        <v>5533</v>
      </c>
      <c r="B77" s="60" t="s">
        <v>257</v>
      </c>
      <c r="C77" s="234">
        <v>0</v>
      </c>
      <c r="D77" s="234">
        <v>0</v>
      </c>
    </row>
    <row r="78" spans="1:4" x14ac:dyDescent="0.2">
      <c r="A78" s="64">
        <v>5534</v>
      </c>
      <c r="B78" s="60" t="s">
        <v>256</v>
      </c>
      <c r="C78" s="234">
        <v>0</v>
      </c>
      <c r="D78" s="234">
        <v>0</v>
      </c>
    </row>
    <row r="79" spans="1:4" x14ac:dyDescent="0.2">
      <c r="A79" s="64">
        <v>5535</v>
      </c>
      <c r="B79" s="60" t="s">
        <v>255</v>
      </c>
      <c r="C79" s="234">
        <v>0</v>
      </c>
      <c r="D79" s="234">
        <v>0</v>
      </c>
    </row>
    <row r="80" spans="1:4" x14ac:dyDescent="0.2">
      <c r="A80" s="64">
        <v>5540</v>
      </c>
      <c r="B80" s="60" t="s">
        <v>254</v>
      </c>
      <c r="C80" s="234">
        <v>0</v>
      </c>
      <c r="D80" s="234">
        <v>0</v>
      </c>
    </row>
    <row r="81" spans="1:4" x14ac:dyDescent="0.2">
      <c r="A81" s="64">
        <v>5541</v>
      </c>
      <c r="B81" s="60" t="s">
        <v>254</v>
      </c>
      <c r="C81" s="234">
        <v>0</v>
      </c>
      <c r="D81" s="234">
        <v>0</v>
      </c>
    </row>
    <row r="82" spans="1:4" x14ac:dyDescent="0.2">
      <c r="A82" s="64">
        <v>5550</v>
      </c>
      <c r="B82" s="60" t="s">
        <v>253</v>
      </c>
      <c r="C82" s="234">
        <v>0</v>
      </c>
      <c r="D82" s="234">
        <v>0</v>
      </c>
    </row>
    <row r="83" spans="1:4" x14ac:dyDescent="0.2">
      <c r="A83" s="64">
        <v>5551</v>
      </c>
      <c r="B83" s="60" t="s">
        <v>253</v>
      </c>
      <c r="C83" s="234">
        <v>0</v>
      </c>
      <c r="D83" s="234">
        <v>0</v>
      </c>
    </row>
    <row r="84" spans="1:4" x14ac:dyDescent="0.2">
      <c r="A84" s="64">
        <v>5590</v>
      </c>
      <c r="B84" s="60" t="s">
        <v>252</v>
      </c>
      <c r="C84" s="234">
        <v>0</v>
      </c>
      <c r="D84" s="234">
        <v>0</v>
      </c>
    </row>
    <row r="85" spans="1:4" x14ac:dyDescent="0.2">
      <c r="A85" s="64">
        <v>5591</v>
      </c>
      <c r="B85" s="60" t="s">
        <v>251</v>
      </c>
      <c r="C85" s="234">
        <v>0</v>
      </c>
      <c r="D85" s="234">
        <v>0</v>
      </c>
    </row>
    <row r="86" spans="1:4" x14ac:dyDescent="0.2">
      <c r="A86" s="64">
        <v>5592</v>
      </c>
      <c r="B86" s="60" t="s">
        <v>250</v>
      </c>
      <c r="C86" s="234">
        <v>0</v>
      </c>
      <c r="D86" s="234">
        <v>0</v>
      </c>
    </row>
    <row r="87" spans="1:4" x14ac:dyDescent="0.2">
      <c r="A87" s="64">
        <v>5593</v>
      </c>
      <c r="B87" s="60" t="s">
        <v>249</v>
      </c>
      <c r="C87" s="234">
        <v>0</v>
      </c>
      <c r="D87" s="234">
        <v>0</v>
      </c>
    </row>
    <row r="88" spans="1:4" x14ac:dyDescent="0.2">
      <c r="A88" s="64">
        <v>5594</v>
      </c>
      <c r="B88" s="60" t="s">
        <v>479</v>
      </c>
      <c r="C88" s="234">
        <v>0</v>
      </c>
      <c r="D88" s="234">
        <v>0</v>
      </c>
    </row>
    <row r="89" spans="1:4" x14ac:dyDescent="0.2">
      <c r="A89" s="64">
        <v>5595</v>
      </c>
      <c r="B89" s="60" t="s">
        <v>247</v>
      </c>
      <c r="C89" s="234">
        <v>0</v>
      </c>
      <c r="D89" s="234">
        <v>0</v>
      </c>
    </row>
    <row r="90" spans="1:4" x14ac:dyDescent="0.2">
      <c r="A90" s="64">
        <v>5596</v>
      </c>
      <c r="B90" s="60" t="s">
        <v>246</v>
      </c>
      <c r="C90" s="234">
        <v>0</v>
      </c>
      <c r="D90" s="234">
        <v>0</v>
      </c>
    </row>
    <row r="91" spans="1:4" x14ac:dyDescent="0.2">
      <c r="A91" s="64">
        <v>5597</v>
      </c>
      <c r="B91" s="60" t="s">
        <v>245</v>
      </c>
      <c r="C91" s="234">
        <v>0</v>
      </c>
      <c r="D91" s="234">
        <v>0</v>
      </c>
    </row>
    <row r="92" spans="1:4" x14ac:dyDescent="0.2">
      <c r="A92" s="64">
        <v>5599</v>
      </c>
      <c r="B92" s="60" t="s">
        <v>243</v>
      </c>
      <c r="C92" s="234">
        <v>0</v>
      </c>
      <c r="D92" s="234">
        <v>0</v>
      </c>
    </row>
    <row r="93" spans="1:4" x14ac:dyDescent="0.2">
      <c r="A93" s="68">
        <v>5600</v>
      </c>
      <c r="B93" s="70" t="s">
        <v>242</v>
      </c>
      <c r="C93" s="233">
        <v>0</v>
      </c>
      <c r="D93" s="233">
        <v>0</v>
      </c>
    </row>
    <row r="94" spans="1:4" x14ac:dyDescent="0.2">
      <c r="A94" s="64">
        <v>5610</v>
      </c>
      <c r="B94" s="60" t="s">
        <v>241</v>
      </c>
      <c r="C94" s="234">
        <v>0</v>
      </c>
      <c r="D94" s="234">
        <v>0</v>
      </c>
    </row>
    <row r="95" spans="1:4" x14ac:dyDescent="0.2">
      <c r="A95" s="64">
        <v>5611</v>
      </c>
      <c r="B95" s="60" t="s">
        <v>240</v>
      </c>
      <c r="C95" s="234">
        <v>0</v>
      </c>
      <c r="D95" s="234">
        <v>0</v>
      </c>
    </row>
    <row r="96" spans="1:4" x14ac:dyDescent="0.2">
      <c r="A96" s="68">
        <v>2110</v>
      </c>
      <c r="B96" s="73" t="s">
        <v>480</v>
      </c>
      <c r="C96" s="233">
        <v>142849.5</v>
      </c>
      <c r="D96" s="233">
        <v>3737.18</v>
      </c>
    </row>
    <row r="97" spans="1:4" x14ac:dyDescent="0.2">
      <c r="A97" s="64">
        <v>2111</v>
      </c>
      <c r="B97" s="60" t="s">
        <v>481</v>
      </c>
      <c r="C97" s="234">
        <v>0</v>
      </c>
      <c r="D97" s="234">
        <v>0</v>
      </c>
    </row>
    <row r="98" spans="1:4" x14ac:dyDescent="0.2">
      <c r="A98" s="64">
        <v>2112</v>
      </c>
      <c r="B98" s="60" t="s">
        <v>482</v>
      </c>
      <c r="C98" s="234">
        <v>116222.76</v>
      </c>
      <c r="D98" s="234">
        <v>-25224.86</v>
      </c>
    </row>
    <row r="99" spans="1:4" x14ac:dyDescent="0.2">
      <c r="A99" s="64">
        <v>2112</v>
      </c>
      <c r="B99" s="60" t="s">
        <v>483</v>
      </c>
      <c r="C99" s="234">
        <v>116222.76</v>
      </c>
      <c r="D99" s="234">
        <v>-25224.86</v>
      </c>
    </row>
    <row r="100" spans="1:4" x14ac:dyDescent="0.2">
      <c r="A100" s="64">
        <v>2115</v>
      </c>
      <c r="B100" s="60" t="s">
        <v>484</v>
      </c>
      <c r="C100" s="234">
        <v>0</v>
      </c>
      <c r="D100" s="234">
        <v>0</v>
      </c>
    </row>
    <row r="101" spans="1:4" x14ac:dyDescent="0.2">
      <c r="A101" s="64">
        <v>2114</v>
      </c>
      <c r="B101" s="60" t="s">
        <v>485</v>
      </c>
      <c r="C101" s="234">
        <v>0</v>
      </c>
      <c r="D101" s="234">
        <v>0</v>
      </c>
    </row>
    <row r="102" spans="1:4" x14ac:dyDescent="0.2">
      <c r="A102" s="64"/>
      <c r="B102" s="69" t="s">
        <v>486</v>
      </c>
      <c r="C102" s="233">
        <v>0</v>
      </c>
      <c r="D102" s="233">
        <v>0</v>
      </c>
    </row>
    <row r="103" spans="1:4" x14ac:dyDescent="0.2">
      <c r="A103" s="68">
        <v>1120</v>
      </c>
      <c r="B103" s="74" t="s">
        <v>487</v>
      </c>
      <c r="C103" s="233">
        <v>225212.26</v>
      </c>
      <c r="D103" s="233">
        <v>3237638</v>
      </c>
    </row>
    <row r="104" spans="1:4" x14ac:dyDescent="0.2">
      <c r="A104" s="64">
        <v>1124</v>
      </c>
      <c r="B104" s="75" t="s">
        <v>488</v>
      </c>
      <c r="C104" s="234">
        <v>0</v>
      </c>
      <c r="D104" s="234">
        <v>0</v>
      </c>
    </row>
    <row r="105" spans="1:4" x14ac:dyDescent="0.2">
      <c r="A105" s="64">
        <v>1124</v>
      </c>
      <c r="B105" s="75" t="s">
        <v>489</v>
      </c>
      <c r="C105" s="234">
        <v>0</v>
      </c>
      <c r="D105" s="234">
        <v>0</v>
      </c>
    </row>
    <row r="106" spans="1:4" x14ac:dyDescent="0.2">
      <c r="A106" s="64">
        <v>1124</v>
      </c>
      <c r="B106" s="75" t="s">
        <v>490</v>
      </c>
      <c r="C106" s="234">
        <v>0</v>
      </c>
      <c r="D106" s="234">
        <v>0</v>
      </c>
    </row>
    <row r="107" spans="1:4" x14ac:dyDescent="0.2">
      <c r="A107" s="64">
        <v>1124</v>
      </c>
      <c r="B107" s="75" t="s">
        <v>491</v>
      </c>
      <c r="C107" s="234">
        <v>0</v>
      </c>
      <c r="D107" s="234">
        <v>0</v>
      </c>
    </row>
    <row r="108" spans="1:4" x14ac:dyDescent="0.2">
      <c r="A108" s="64">
        <v>1124</v>
      </c>
      <c r="B108" s="75" t="s">
        <v>492</v>
      </c>
      <c r="C108" s="234">
        <v>0</v>
      </c>
      <c r="D108" s="234">
        <v>0</v>
      </c>
    </row>
    <row r="109" spans="1:4" x14ac:dyDescent="0.2">
      <c r="A109" s="64">
        <v>1124</v>
      </c>
      <c r="B109" s="75" t="s">
        <v>493</v>
      </c>
      <c r="C109" s="234">
        <v>0</v>
      </c>
      <c r="D109" s="234">
        <v>0</v>
      </c>
    </row>
    <row r="110" spans="1:4" x14ac:dyDescent="0.2">
      <c r="A110" s="64">
        <v>1122</v>
      </c>
      <c r="B110" s="75" t="s">
        <v>494</v>
      </c>
      <c r="C110" s="234">
        <v>0</v>
      </c>
      <c r="D110" s="234">
        <v>0</v>
      </c>
    </row>
    <row r="111" spans="1:4" x14ac:dyDescent="0.2">
      <c r="A111" s="64">
        <v>1122</v>
      </c>
      <c r="B111" s="75" t="s">
        <v>495</v>
      </c>
      <c r="C111" s="234">
        <v>0</v>
      </c>
      <c r="D111" s="234">
        <v>0</v>
      </c>
    </row>
    <row r="112" spans="1:4" x14ac:dyDescent="0.2">
      <c r="A112" s="64">
        <v>1122</v>
      </c>
      <c r="B112" s="75" t="s">
        <v>496</v>
      </c>
      <c r="C112" s="234">
        <v>0</v>
      </c>
      <c r="D112" s="234">
        <v>0</v>
      </c>
    </row>
    <row r="113" spans="1:8" x14ac:dyDescent="0.2">
      <c r="A113" s="64"/>
      <c r="B113" s="76" t="s">
        <v>497</v>
      </c>
      <c r="C113" s="233">
        <f>C47+C48-C102</f>
        <v>1216385.21</v>
      </c>
      <c r="D113" s="233">
        <f>D47+D48-D102</f>
        <v>3501575.88</v>
      </c>
    </row>
    <row r="115" spans="1:8" x14ac:dyDescent="0.2">
      <c r="B115" s="41" t="s">
        <v>239</v>
      </c>
    </row>
    <row r="117" spans="1:8" x14ac:dyDescent="0.2">
      <c r="B117" s="13"/>
      <c r="C117" s="13"/>
      <c r="D117" s="13"/>
    </row>
    <row r="122" spans="1:8" x14ac:dyDescent="0.2">
      <c r="H122" s="77"/>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scale="70" fitToHeight="0"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showGridLines="0" zoomScaleNormal="100" zoomScaleSheetLayoutView="100" workbookViewId="0">
      <selection activeCell="B26" sqref="B26"/>
    </sheetView>
  </sheetViews>
  <sheetFormatPr baseColWidth="10" defaultRowHeight="11.25" x14ac:dyDescent="0.2"/>
  <cols>
    <col min="1" max="1" width="3.28515625" style="82" customWidth="1"/>
    <col min="2" max="2" width="63.140625" style="82" customWidth="1"/>
    <col min="3" max="3" width="17.7109375" style="82" customWidth="1"/>
    <col min="4" max="16384" width="11.42578125" style="82"/>
  </cols>
  <sheetData>
    <row r="1" spans="1:3" s="78" customFormat="1" ht="18" customHeight="1" x14ac:dyDescent="0.25">
      <c r="A1" s="359" t="str">
        <f>'[1]ESF METROPOLITANO'!A1</f>
        <v>PATRONATO DEL PARQUE ECOLOGICO METROPOLITANO DE LEON, GTO 21</v>
      </c>
      <c r="B1" s="360"/>
      <c r="C1" s="361"/>
    </row>
    <row r="2" spans="1:3" s="78" customFormat="1" ht="18" customHeight="1" x14ac:dyDescent="0.25">
      <c r="A2" s="362" t="s">
        <v>498</v>
      </c>
      <c r="B2" s="363"/>
      <c r="C2" s="364"/>
    </row>
    <row r="3" spans="1:3" s="78" customFormat="1" ht="18" customHeight="1" x14ac:dyDescent="0.25">
      <c r="A3" s="362" t="str">
        <f>'[1]ESF METROPOLITANO'!A3</f>
        <v>CORRESPONDIENTE DEL 01 DE ENERO DEL 2021 AL 31 DE DICIEMBRE DEL 2021</v>
      </c>
      <c r="B3" s="363"/>
      <c r="C3" s="364"/>
    </row>
    <row r="4" spans="1:3" s="79" customFormat="1" x14ac:dyDescent="0.2">
      <c r="A4" s="365" t="s">
        <v>499</v>
      </c>
      <c r="B4" s="366"/>
      <c r="C4" s="367"/>
    </row>
    <row r="5" spans="1:3" x14ac:dyDescent="0.2">
      <c r="A5" s="80" t="s">
        <v>500</v>
      </c>
      <c r="B5" s="80"/>
      <c r="C5" s="279">
        <v>31351411.98</v>
      </c>
    </row>
    <row r="6" spans="1:3" x14ac:dyDescent="0.2">
      <c r="B6" s="83"/>
      <c r="C6" s="327"/>
    </row>
    <row r="7" spans="1:3" x14ac:dyDescent="0.2">
      <c r="A7" s="84" t="s">
        <v>501</v>
      </c>
      <c r="B7" s="84"/>
      <c r="C7" s="328">
        <f>SUM(C8:C13)</f>
        <v>0</v>
      </c>
    </row>
    <row r="8" spans="1:3" x14ac:dyDescent="0.2">
      <c r="A8" s="85" t="s">
        <v>502</v>
      </c>
      <c r="B8" s="86" t="s">
        <v>378</v>
      </c>
      <c r="C8" s="329">
        <v>0</v>
      </c>
    </row>
    <row r="9" spans="1:3" x14ac:dyDescent="0.2">
      <c r="A9" s="87" t="s">
        <v>503</v>
      </c>
      <c r="B9" s="88" t="s">
        <v>504</v>
      </c>
      <c r="C9" s="329">
        <v>0</v>
      </c>
    </row>
    <row r="10" spans="1:3" x14ac:dyDescent="0.2">
      <c r="A10" s="87" t="s">
        <v>505</v>
      </c>
      <c r="B10" s="88" t="s">
        <v>369</v>
      </c>
      <c r="C10" s="329">
        <v>0</v>
      </c>
    </row>
    <row r="11" spans="1:3" x14ac:dyDescent="0.2">
      <c r="A11" s="87" t="s">
        <v>506</v>
      </c>
      <c r="B11" s="88" t="s">
        <v>368</v>
      </c>
      <c r="C11" s="329">
        <v>0</v>
      </c>
    </row>
    <row r="12" spans="1:3" x14ac:dyDescent="0.2">
      <c r="A12" s="87" t="s">
        <v>507</v>
      </c>
      <c r="B12" s="88" t="s">
        <v>362</v>
      </c>
      <c r="C12" s="329">
        <v>0</v>
      </c>
    </row>
    <row r="13" spans="1:3" x14ac:dyDescent="0.2">
      <c r="A13" s="89" t="s">
        <v>508</v>
      </c>
      <c r="B13" s="90" t="s">
        <v>509</v>
      </c>
      <c r="C13" s="329">
        <v>0</v>
      </c>
    </row>
    <row r="14" spans="1:3" x14ac:dyDescent="0.2">
      <c r="B14" s="91"/>
      <c r="C14" s="330"/>
    </row>
    <row r="15" spans="1:3" x14ac:dyDescent="0.2">
      <c r="A15" s="84" t="s">
        <v>510</v>
      </c>
      <c r="B15" s="83"/>
      <c r="C15" s="328">
        <f>SUM(C16:C18)</f>
        <v>0</v>
      </c>
    </row>
    <row r="16" spans="1:3" x14ac:dyDescent="0.2">
      <c r="A16" s="92">
        <v>3.1</v>
      </c>
      <c r="B16" s="88" t="s">
        <v>511</v>
      </c>
      <c r="C16" s="329">
        <v>0</v>
      </c>
    </row>
    <row r="17" spans="1:3" x14ac:dyDescent="0.2">
      <c r="A17" s="93">
        <v>3.2</v>
      </c>
      <c r="B17" s="88" t="s">
        <v>512</v>
      </c>
      <c r="C17" s="329">
        <v>0</v>
      </c>
    </row>
    <row r="18" spans="1:3" x14ac:dyDescent="0.2">
      <c r="A18" s="93">
        <v>3.3</v>
      </c>
      <c r="B18" s="90" t="s">
        <v>513</v>
      </c>
      <c r="C18" s="331">
        <v>0</v>
      </c>
    </row>
    <row r="19" spans="1:3" x14ac:dyDescent="0.2">
      <c r="B19" s="94"/>
      <c r="C19" s="332"/>
    </row>
    <row r="20" spans="1:3" x14ac:dyDescent="0.2">
      <c r="A20" s="95" t="s">
        <v>514</v>
      </c>
      <c r="B20" s="95"/>
      <c r="C20" s="279">
        <f>C5+C7-C15</f>
        <v>31351411.98</v>
      </c>
    </row>
    <row r="21" spans="1:3" ht="15" customHeight="1" x14ac:dyDescent="0.2">
      <c r="A21" s="375" t="s">
        <v>239</v>
      </c>
      <c r="B21" s="375"/>
      <c r="C21" s="375"/>
    </row>
    <row r="22" spans="1:3" x14ac:dyDescent="0.2">
      <c r="A22" s="368"/>
      <c r="B22" s="368"/>
      <c r="C22" s="368"/>
    </row>
  </sheetData>
  <mergeCells count="5">
    <mergeCell ref="A21:C22"/>
    <mergeCell ref="A1:C1"/>
    <mergeCell ref="A2:C2"/>
    <mergeCell ref="A3:C3"/>
    <mergeCell ref="A4:C4"/>
  </mergeCells>
  <pageMargins left="0.7" right="0.7" top="0.75" bottom="0.75" header="0.3" footer="0.3"/>
  <pageSetup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zoomScaleNormal="100" zoomScaleSheetLayoutView="100" workbookViewId="0">
      <selection sqref="A1:C1"/>
    </sheetView>
  </sheetViews>
  <sheetFormatPr baseColWidth="10" defaultRowHeight="11.25" x14ac:dyDescent="0.2"/>
  <cols>
    <col min="1" max="1" width="3.7109375" style="82" customWidth="1"/>
    <col min="2" max="2" width="62.140625" style="82" customWidth="1"/>
    <col min="3" max="3" width="17.7109375" style="82" customWidth="1"/>
    <col min="4" max="16384" width="11.42578125" style="82"/>
  </cols>
  <sheetData>
    <row r="1" spans="1:3" s="113" customFormat="1" ht="18.95" customHeight="1" x14ac:dyDescent="0.25">
      <c r="A1" s="369" t="s">
        <v>1569</v>
      </c>
      <c r="B1" s="370"/>
      <c r="C1" s="371"/>
    </row>
    <row r="2" spans="1:3" s="113" customFormat="1" ht="18.95" customHeight="1" x14ac:dyDescent="0.25">
      <c r="A2" s="372" t="s">
        <v>552</v>
      </c>
      <c r="B2" s="373"/>
      <c r="C2" s="374"/>
    </row>
    <row r="3" spans="1:3" s="113" customFormat="1" ht="18.95" customHeight="1" x14ac:dyDescent="0.25">
      <c r="A3" s="372" t="s">
        <v>1570</v>
      </c>
      <c r="B3" s="373"/>
      <c r="C3" s="374"/>
    </row>
    <row r="4" spans="1:3" x14ac:dyDescent="0.2">
      <c r="A4" s="365" t="s">
        <v>499</v>
      </c>
      <c r="B4" s="366"/>
      <c r="C4" s="367"/>
    </row>
    <row r="5" spans="1:3" x14ac:dyDescent="0.2">
      <c r="A5" s="112" t="s">
        <v>551</v>
      </c>
      <c r="B5" s="80"/>
      <c r="C5" s="288">
        <v>32802586.219999999</v>
      </c>
    </row>
    <row r="6" spans="1:3" x14ac:dyDescent="0.2">
      <c r="A6" s="99"/>
      <c r="B6" s="83"/>
      <c r="C6" s="280"/>
    </row>
    <row r="7" spans="1:3" x14ac:dyDescent="0.2">
      <c r="A7" s="84" t="s">
        <v>550</v>
      </c>
      <c r="B7" s="111"/>
      <c r="C7" s="281">
        <f>SUM(C8:C28)</f>
        <v>1203051.96</v>
      </c>
    </row>
    <row r="8" spans="1:3" x14ac:dyDescent="0.2">
      <c r="A8" s="110">
        <v>2.1</v>
      </c>
      <c r="B8" s="101" t="s">
        <v>347</v>
      </c>
      <c r="C8" s="289">
        <v>0</v>
      </c>
    </row>
    <row r="9" spans="1:3" x14ac:dyDescent="0.2">
      <c r="A9" s="110">
        <v>2.2000000000000002</v>
      </c>
      <c r="B9" s="101" t="s">
        <v>350</v>
      </c>
      <c r="C9" s="289">
        <v>0</v>
      </c>
    </row>
    <row r="10" spans="1:3" x14ac:dyDescent="0.2">
      <c r="A10" s="102">
        <v>2.2999999999999998</v>
      </c>
      <c r="B10" s="104" t="s">
        <v>165</v>
      </c>
      <c r="C10" s="289">
        <v>0</v>
      </c>
    </row>
    <row r="11" spans="1:3" x14ac:dyDescent="0.2">
      <c r="A11" s="102">
        <v>2.4</v>
      </c>
      <c r="B11" s="104" t="s">
        <v>166</v>
      </c>
      <c r="C11" s="289">
        <v>0</v>
      </c>
    </row>
    <row r="12" spans="1:3" x14ac:dyDescent="0.2">
      <c r="A12" s="102">
        <v>2.5</v>
      </c>
      <c r="B12" s="104" t="s">
        <v>167</v>
      </c>
      <c r="C12" s="289">
        <v>0</v>
      </c>
    </row>
    <row r="13" spans="1:3" x14ac:dyDescent="0.2">
      <c r="A13" s="102">
        <v>2.6</v>
      </c>
      <c r="B13" s="104" t="s">
        <v>168</v>
      </c>
      <c r="C13" s="289">
        <v>0</v>
      </c>
    </row>
    <row r="14" spans="1:3" x14ac:dyDescent="0.2">
      <c r="A14" s="102">
        <v>2.7</v>
      </c>
      <c r="B14" s="104" t="s">
        <v>169</v>
      </c>
      <c r="C14" s="289">
        <v>0</v>
      </c>
    </row>
    <row r="15" spans="1:3" x14ac:dyDescent="0.2">
      <c r="A15" s="102">
        <v>2.8</v>
      </c>
      <c r="B15" s="104" t="s">
        <v>170</v>
      </c>
      <c r="C15" s="289">
        <v>0</v>
      </c>
    </row>
    <row r="16" spans="1:3" x14ac:dyDescent="0.2">
      <c r="A16" s="102">
        <v>2.9</v>
      </c>
      <c r="B16" s="104" t="s">
        <v>172</v>
      </c>
      <c r="C16" s="289">
        <v>0</v>
      </c>
    </row>
    <row r="17" spans="1:3" x14ac:dyDescent="0.2">
      <c r="A17" s="102" t="s">
        <v>549</v>
      </c>
      <c r="B17" s="104" t="s">
        <v>548</v>
      </c>
      <c r="C17" s="289">
        <v>1203051.96</v>
      </c>
    </row>
    <row r="18" spans="1:3" x14ac:dyDescent="0.2">
      <c r="A18" s="102" t="s">
        <v>547</v>
      </c>
      <c r="B18" s="104" t="s">
        <v>176</v>
      </c>
      <c r="C18" s="289">
        <v>0</v>
      </c>
    </row>
    <row r="19" spans="1:3" x14ac:dyDescent="0.2">
      <c r="A19" s="102" t="s">
        <v>546</v>
      </c>
      <c r="B19" s="104" t="s">
        <v>545</v>
      </c>
      <c r="C19" s="289">
        <v>0</v>
      </c>
    </row>
    <row r="20" spans="1:3" x14ac:dyDescent="0.2">
      <c r="A20" s="102" t="s">
        <v>544</v>
      </c>
      <c r="B20" s="104" t="s">
        <v>543</v>
      </c>
      <c r="C20" s="289">
        <v>0</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0</v>
      </c>
    </row>
    <row r="29" spans="1:3" x14ac:dyDescent="0.2">
      <c r="A29" s="109"/>
      <c r="B29" s="108"/>
      <c r="C29" s="292"/>
    </row>
    <row r="30" spans="1:3" x14ac:dyDescent="0.2">
      <c r="A30" s="106" t="s">
        <v>526</v>
      </c>
      <c r="B30" s="105"/>
      <c r="C30" s="293">
        <f>SUM(C31:C37)</f>
        <v>0</v>
      </c>
    </row>
    <row r="31" spans="1:3" x14ac:dyDescent="0.2">
      <c r="A31" s="102" t="s">
        <v>525</v>
      </c>
      <c r="B31" s="104" t="s">
        <v>272</v>
      </c>
      <c r="C31" s="289">
        <v>0</v>
      </c>
    </row>
    <row r="32" spans="1:3" x14ac:dyDescent="0.2">
      <c r="A32" s="102" t="s">
        <v>524</v>
      </c>
      <c r="B32" s="104" t="s">
        <v>263</v>
      </c>
      <c r="C32" s="289">
        <v>0</v>
      </c>
    </row>
    <row r="33" spans="1:4" x14ac:dyDescent="0.2">
      <c r="A33" s="102" t="s">
        <v>523</v>
      </c>
      <c r="B33" s="104" t="s">
        <v>260</v>
      </c>
      <c r="C33" s="289">
        <v>0</v>
      </c>
    </row>
    <row r="34" spans="1:4" x14ac:dyDescent="0.2">
      <c r="A34" s="102" t="s">
        <v>522</v>
      </c>
      <c r="B34" s="104" t="s">
        <v>521</v>
      </c>
      <c r="C34" s="289">
        <v>0</v>
      </c>
    </row>
    <row r="35" spans="1:4" x14ac:dyDescent="0.2">
      <c r="A35" s="102" t="s">
        <v>520</v>
      </c>
      <c r="B35" s="104" t="s">
        <v>519</v>
      </c>
      <c r="C35" s="289">
        <v>0</v>
      </c>
    </row>
    <row r="36" spans="1:4" x14ac:dyDescent="0.2">
      <c r="A36" s="102" t="s">
        <v>518</v>
      </c>
      <c r="B36" s="104" t="s">
        <v>252</v>
      </c>
      <c r="C36" s="289">
        <v>0</v>
      </c>
    </row>
    <row r="37" spans="1:4" x14ac:dyDescent="0.2">
      <c r="A37" s="102" t="s">
        <v>517</v>
      </c>
      <c r="B37" s="101" t="s">
        <v>516</v>
      </c>
      <c r="C37" s="294">
        <v>0</v>
      </c>
    </row>
    <row r="38" spans="1:4" x14ac:dyDescent="0.2">
      <c r="A38" s="99"/>
      <c r="B38" s="98"/>
      <c r="C38" s="295"/>
    </row>
    <row r="39" spans="1:4" x14ac:dyDescent="0.2">
      <c r="A39" s="96" t="s">
        <v>515</v>
      </c>
      <c r="B39" s="80"/>
      <c r="C39" s="279">
        <f>C5-C7+C30</f>
        <v>31599534.259999998</v>
      </c>
    </row>
    <row r="40" spans="1:4" ht="15" customHeight="1" x14ac:dyDescent="0.2">
      <c r="A40" s="375" t="s">
        <v>239</v>
      </c>
      <c r="B40" s="375"/>
      <c r="C40" s="375"/>
    </row>
    <row r="41" spans="1:4" x14ac:dyDescent="0.2">
      <c r="A41" s="376"/>
      <c r="B41" s="376"/>
      <c r="C41" s="376"/>
    </row>
    <row r="42" spans="1:4" x14ac:dyDescent="0.2">
      <c r="B42" s="13"/>
      <c r="C42" s="13"/>
      <c r="D42" s="13"/>
    </row>
  </sheetData>
  <mergeCells count="5">
    <mergeCell ref="A40:C41"/>
    <mergeCell ref="A1:C1"/>
    <mergeCell ref="A2:C2"/>
    <mergeCell ref="A3:C3"/>
    <mergeCell ref="A4:C4"/>
  </mergeCells>
  <pageMargins left="0.7" right="0.7" top="0.75" bottom="0.75" header="0.3" footer="0.3"/>
  <pageSetup fitToHeight="0"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zoomScaleNormal="100" zoomScaleSheetLayoutView="100" workbookViewId="0">
      <selection sqref="A1:F1"/>
    </sheetView>
  </sheetViews>
  <sheetFormatPr baseColWidth="10" defaultColWidth="9.140625" defaultRowHeight="11.25" x14ac:dyDescent="0.2"/>
  <cols>
    <col min="1" max="1" width="12.7109375" style="60" customWidth="1"/>
    <col min="2" max="2" width="72.140625" style="60" customWidth="1"/>
    <col min="3"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1569</v>
      </c>
      <c r="B1" s="377"/>
      <c r="C1" s="377"/>
      <c r="D1" s="377"/>
      <c r="E1" s="377"/>
      <c r="F1" s="377"/>
      <c r="G1" s="58" t="s">
        <v>97</v>
      </c>
      <c r="H1" s="59">
        <v>2021</v>
      </c>
    </row>
    <row r="2" spans="1:10" ht="18.95" customHeight="1" x14ac:dyDescent="0.2">
      <c r="A2" s="358" t="s">
        <v>601</v>
      </c>
      <c r="B2" s="377"/>
      <c r="C2" s="377"/>
      <c r="D2" s="377"/>
      <c r="E2" s="377"/>
      <c r="F2" s="377"/>
      <c r="G2" s="58" t="s">
        <v>99</v>
      </c>
      <c r="H2" s="59" t="s">
        <v>627</v>
      </c>
    </row>
    <row r="3" spans="1:10" ht="18.95" customHeight="1" x14ac:dyDescent="0.2">
      <c r="A3" s="358" t="s">
        <v>1570</v>
      </c>
      <c r="B3" s="377"/>
      <c r="C3" s="377"/>
      <c r="D3" s="377"/>
      <c r="E3" s="377"/>
      <c r="F3" s="377"/>
      <c r="G3" s="58" t="s">
        <v>100</v>
      </c>
      <c r="H3" s="59">
        <v>1</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c r="C8" s="233">
        <v>0</v>
      </c>
      <c r="D8" s="233">
        <v>0</v>
      </c>
      <c r="E8" s="233">
        <v>0</v>
      </c>
      <c r="F8" s="233">
        <v>0</v>
      </c>
    </row>
    <row r="9" spans="1:10" x14ac:dyDescent="0.2">
      <c r="A9" s="60">
        <v>7110</v>
      </c>
      <c r="B9" s="60" t="s">
        <v>591</v>
      </c>
      <c r="C9" s="234">
        <v>0</v>
      </c>
      <c r="D9" s="234">
        <v>0</v>
      </c>
      <c r="E9" s="234">
        <v>0</v>
      </c>
      <c r="F9" s="234">
        <v>0</v>
      </c>
    </row>
    <row r="10" spans="1:10" x14ac:dyDescent="0.2">
      <c r="A10" s="60">
        <v>7120</v>
      </c>
      <c r="B10" s="60" t="s">
        <v>590</v>
      </c>
      <c r="C10" s="234">
        <v>0</v>
      </c>
      <c r="D10" s="234">
        <v>0</v>
      </c>
      <c r="E10" s="234">
        <v>0</v>
      </c>
      <c r="F10" s="234">
        <v>0</v>
      </c>
    </row>
    <row r="11" spans="1:10" x14ac:dyDescent="0.2">
      <c r="A11" s="60">
        <v>7130</v>
      </c>
      <c r="B11" s="60" t="s">
        <v>589</v>
      </c>
      <c r="C11" s="234">
        <v>0</v>
      </c>
      <c r="D11" s="234">
        <v>0</v>
      </c>
      <c r="E11" s="234">
        <v>0</v>
      </c>
      <c r="F11" s="234">
        <v>0</v>
      </c>
    </row>
    <row r="12" spans="1:10" x14ac:dyDescent="0.2">
      <c r="A12" s="60">
        <v>7140</v>
      </c>
      <c r="B12" s="60" t="s">
        <v>588</v>
      </c>
      <c r="C12" s="234">
        <v>0</v>
      </c>
      <c r="D12" s="234">
        <v>0</v>
      </c>
      <c r="E12" s="234">
        <v>0</v>
      </c>
      <c r="F12" s="234">
        <v>0</v>
      </c>
    </row>
    <row r="13" spans="1:10" x14ac:dyDescent="0.2">
      <c r="A13" s="60">
        <v>7150</v>
      </c>
      <c r="B13" s="60" t="s">
        <v>587</v>
      </c>
      <c r="C13" s="234">
        <v>0</v>
      </c>
      <c r="D13" s="234">
        <v>0</v>
      </c>
      <c r="E13" s="234">
        <v>0</v>
      </c>
      <c r="F13" s="234">
        <v>0</v>
      </c>
    </row>
    <row r="14" spans="1:10" x14ac:dyDescent="0.2">
      <c r="A14" s="60">
        <v>7160</v>
      </c>
      <c r="B14" s="60" t="s">
        <v>586</v>
      </c>
      <c r="C14" s="234">
        <v>0</v>
      </c>
      <c r="D14" s="234">
        <v>0</v>
      </c>
      <c r="E14" s="234">
        <v>0</v>
      </c>
      <c r="F14" s="234">
        <v>0</v>
      </c>
    </row>
    <row r="15" spans="1:10" x14ac:dyDescent="0.2">
      <c r="A15" s="60">
        <v>7210</v>
      </c>
      <c r="B15" s="60" t="s">
        <v>585</v>
      </c>
      <c r="C15" s="234">
        <v>0</v>
      </c>
      <c r="D15" s="234">
        <v>0</v>
      </c>
      <c r="E15" s="234">
        <v>0</v>
      </c>
      <c r="F15" s="234">
        <v>0</v>
      </c>
    </row>
    <row r="16" spans="1:10" x14ac:dyDescent="0.2">
      <c r="A16" s="60">
        <v>7220</v>
      </c>
      <c r="B16" s="60" t="s">
        <v>584</v>
      </c>
      <c r="C16" s="234">
        <v>0</v>
      </c>
      <c r="D16" s="234">
        <v>0</v>
      </c>
      <c r="E16" s="234">
        <v>0</v>
      </c>
      <c r="F16" s="234">
        <v>0</v>
      </c>
    </row>
    <row r="17" spans="1:6" x14ac:dyDescent="0.2">
      <c r="A17" s="60">
        <v>7230</v>
      </c>
      <c r="B17" s="60" t="s">
        <v>583</v>
      </c>
      <c r="C17" s="234">
        <v>0</v>
      </c>
      <c r="D17" s="234">
        <v>0</v>
      </c>
      <c r="E17" s="234">
        <v>0</v>
      </c>
      <c r="F17" s="234">
        <v>0</v>
      </c>
    </row>
    <row r="18" spans="1:6" x14ac:dyDescent="0.2">
      <c r="A18" s="60">
        <v>7240</v>
      </c>
      <c r="B18" s="60" t="s">
        <v>582</v>
      </c>
      <c r="C18" s="234">
        <v>0</v>
      </c>
      <c r="D18" s="234">
        <v>0</v>
      </c>
      <c r="E18" s="234">
        <v>0</v>
      </c>
      <c r="F18" s="234">
        <v>0</v>
      </c>
    </row>
    <row r="19" spans="1:6" x14ac:dyDescent="0.2">
      <c r="A19" s="60">
        <v>7250</v>
      </c>
      <c r="B19" s="60" t="s">
        <v>581</v>
      </c>
      <c r="C19" s="234">
        <v>0</v>
      </c>
      <c r="D19" s="234">
        <v>0</v>
      </c>
      <c r="E19" s="234">
        <v>0</v>
      </c>
      <c r="F19" s="234">
        <v>0</v>
      </c>
    </row>
    <row r="20" spans="1:6" x14ac:dyDescent="0.2">
      <c r="A20" s="60">
        <v>7260</v>
      </c>
      <c r="B20" s="60" t="s">
        <v>580</v>
      </c>
      <c r="C20" s="234">
        <v>0</v>
      </c>
      <c r="D20" s="234">
        <v>0</v>
      </c>
      <c r="E20" s="234">
        <v>0</v>
      </c>
      <c r="F20" s="234">
        <v>0</v>
      </c>
    </row>
    <row r="21" spans="1:6" x14ac:dyDescent="0.2">
      <c r="A21" s="60">
        <v>7310</v>
      </c>
      <c r="B21" s="60" t="s">
        <v>579</v>
      </c>
      <c r="C21" s="234">
        <v>0</v>
      </c>
      <c r="D21" s="234">
        <v>0</v>
      </c>
      <c r="E21" s="234">
        <v>0</v>
      </c>
      <c r="F21" s="234">
        <v>0</v>
      </c>
    </row>
    <row r="22" spans="1:6" x14ac:dyDescent="0.2">
      <c r="A22" s="60">
        <v>7320</v>
      </c>
      <c r="B22" s="60" t="s">
        <v>578</v>
      </c>
      <c r="C22" s="234">
        <v>0</v>
      </c>
      <c r="D22" s="234">
        <v>0</v>
      </c>
      <c r="E22" s="234">
        <v>0</v>
      </c>
      <c r="F22" s="234">
        <v>0</v>
      </c>
    </row>
    <row r="23" spans="1:6" x14ac:dyDescent="0.2">
      <c r="A23" s="60">
        <v>7330</v>
      </c>
      <c r="B23" s="60" t="s">
        <v>577</v>
      </c>
      <c r="C23" s="234">
        <v>0</v>
      </c>
      <c r="D23" s="234">
        <v>0</v>
      </c>
      <c r="E23" s="234">
        <v>0</v>
      </c>
      <c r="F23" s="234">
        <v>0</v>
      </c>
    </row>
    <row r="24" spans="1:6" x14ac:dyDescent="0.2">
      <c r="A24" s="60">
        <v>7340</v>
      </c>
      <c r="B24" s="60" t="s">
        <v>576</v>
      </c>
      <c r="C24" s="234">
        <v>0</v>
      </c>
      <c r="D24" s="234">
        <v>0</v>
      </c>
      <c r="E24" s="234">
        <v>0</v>
      </c>
      <c r="F24" s="234">
        <v>0</v>
      </c>
    </row>
    <row r="25" spans="1:6" x14ac:dyDescent="0.2">
      <c r="A25" s="60">
        <v>7350</v>
      </c>
      <c r="B25" s="60" t="s">
        <v>575</v>
      </c>
      <c r="C25" s="234">
        <v>0</v>
      </c>
      <c r="D25" s="234">
        <v>0</v>
      </c>
      <c r="E25" s="234">
        <v>0</v>
      </c>
      <c r="F25" s="234">
        <v>0</v>
      </c>
    </row>
    <row r="26" spans="1:6" x14ac:dyDescent="0.2">
      <c r="A26" s="60">
        <v>7360</v>
      </c>
      <c r="B26" s="60" t="s">
        <v>574</v>
      </c>
      <c r="C26" s="234">
        <v>0</v>
      </c>
      <c r="D26" s="234">
        <v>0</v>
      </c>
      <c r="E26" s="234">
        <v>0</v>
      </c>
      <c r="F26" s="234">
        <v>0</v>
      </c>
    </row>
    <row r="27" spans="1:6" x14ac:dyDescent="0.2">
      <c r="A27" s="60">
        <v>7410</v>
      </c>
      <c r="B27" s="60" t="s">
        <v>573</v>
      </c>
      <c r="C27" s="234">
        <v>0</v>
      </c>
      <c r="D27" s="234">
        <v>0</v>
      </c>
      <c r="E27" s="234">
        <v>0</v>
      </c>
      <c r="F27" s="234">
        <v>0</v>
      </c>
    </row>
    <row r="28" spans="1:6" x14ac:dyDescent="0.2">
      <c r="A28" s="60">
        <v>7420</v>
      </c>
      <c r="B28" s="60" t="s">
        <v>572</v>
      </c>
      <c r="C28" s="234">
        <v>0</v>
      </c>
      <c r="D28" s="234">
        <v>0</v>
      </c>
      <c r="E28" s="234">
        <v>0</v>
      </c>
      <c r="F28" s="234">
        <v>0</v>
      </c>
    </row>
    <row r="29" spans="1:6" x14ac:dyDescent="0.2">
      <c r="A29" s="60">
        <v>7510</v>
      </c>
      <c r="B29" s="60" t="s">
        <v>571</v>
      </c>
      <c r="C29" s="234">
        <v>0</v>
      </c>
      <c r="D29" s="234">
        <v>0</v>
      </c>
      <c r="E29" s="234">
        <v>0</v>
      </c>
      <c r="F29" s="234">
        <v>0</v>
      </c>
    </row>
    <row r="30" spans="1:6" x14ac:dyDescent="0.2">
      <c r="A30" s="60">
        <v>7520</v>
      </c>
      <c r="B30" s="60" t="s">
        <v>570</v>
      </c>
      <c r="C30" s="234">
        <v>0</v>
      </c>
      <c r="D30" s="234">
        <v>0</v>
      </c>
      <c r="E30" s="234">
        <v>0</v>
      </c>
      <c r="F30" s="234">
        <v>0</v>
      </c>
    </row>
    <row r="31" spans="1:6" x14ac:dyDescent="0.2">
      <c r="A31" s="60">
        <v>7610</v>
      </c>
      <c r="B31" s="60" t="s">
        <v>569</v>
      </c>
      <c r="C31" s="234">
        <v>0</v>
      </c>
      <c r="D31" s="234">
        <v>0</v>
      </c>
      <c r="E31" s="234">
        <v>0</v>
      </c>
      <c r="F31" s="234">
        <v>0</v>
      </c>
    </row>
    <row r="32" spans="1:6" x14ac:dyDescent="0.2">
      <c r="A32" s="60">
        <v>7620</v>
      </c>
      <c r="B32" s="60" t="s">
        <v>568</v>
      </c>
      <c r="C32" s="234">
        <v>0</v>
      </c>
      <c r="D32" s="234">
        <v>0</v>
      </c>
      <c r="E32" s="234">
        <v>0</v>
      </c>
      <c r="F32" s="234">
        <v>0</v>
      </c>
    </row>
    <row r="33" spans="1:6" x14ac:dyDescent="0.2">
      <c r="A33" s="60">
        <v>7630</v>
      </c>
      <c r="B33" s="60" t="s">
        <v>567</v>
      </c>
      <c r="C33" s="234">
        <v>0</v>
      </c>
      <c r="D33" s="234">
        <v>0</v>
      </c>
      <c r="E33" s="234">
        <v>0</v>
      </c>
      <c r="F33" s="234">
        <v>0</v>
      </c>
    </row>
    <row r="34" spans="1:6" x14ac:dyDescent="0.2">
      <c r="A34" s="60">
        <v>7640</v>
      </c>
      <c r="B34" s="60" t="s">
        <v>566</v>
      </c>
      <c r="C34" s="234">
        <v>0</v>
      </c>
      <c r="D34" s="234">
        <v>0</v>
      </c>
      <c r="E34" s="234">
        <v>0</v>
      </c>
      <c r="F34" s="234">
        <v>0</v>
      </c>
    </row>
    <row r="35" spans="1:6" s="70" customFormat="1" x14ac:dyDescent="0.2">
      <c r="A35" s="68">
        <v>8000</v>
      </c>
      <c r="B35" s="70" t="s">
        <v>565</v>
      </c>
      <c r="C35" s="233">
        <v>0</v>
      </c>
      <c r="D35" s="233">
        <v>226688830.66999999</v>
      </c>
      <c r="E35" s="233">
        <v>226688830.66999999</v>
      </c>
      <c r="F35" s="233">
        <v>0</v>
      </c>
    </row>
    <row r="36" spans="1:6" x14ac:dyDescent="0.2">
      <c r="A36" s="60">
        <v>8110</v>
      </c>
      <c r="B36" s="60" t="s">
        <v>564</v>
      </c>
      <c r="C36" s="234">
        <v>39419190</v>
      </c>
      <c r="D36" s="234">
        <v>0</v>
      </c>
      <c r="E36" s="234">
        <v>0</v>
      </c>
      <c r="F36" s="234">
        <v>39419190</v>
      </c>
    </row>
    <row r="37" spans="1:6" x14ac:dyDescent="0.2">
      <c r="A37" s="60">
        <v>8120</v>
      </c>
      <c r="B37" s="60" t="s">
        <v>563</v>
      </c>
      <c r="C37" s="234">
        <v>39419190</v>
      </c>
      <c r="D37" s="234">
        <v>45584018.609999999</v>
      </c>
      <c r="E37" s="234">
        <v>3999245.69</v>
      </c>
      <c r="F37" s="234">
        <v>-2165582.92</v>
      </c>
    </row>
    <row r="38" spans="1:6" x14ac:dyDescent="0.2">
      <c r="A38" s="60">
        <v>8130</v>
      </c>
      <c r="B38" s="60" t="s">
        <v>562</v>
      </c>
      <c r="C38" s="234">
        <v>0</v>
      </c>
      <c r="D38" s="234">
        <v>3989323.81</v>
      </c>
      <c r="E38" s="234">
        <v>9692684.75</v>
      </c>
      <c r="F38" s="234">
        <v>5703360.9400000004</v>
      </c>
    </row>
    <row r="39" spans="1:6" x14ac:dyDescent="0.2">
      <c r="A39" s="60">
        <v>8140</v>
      </c>
      <c r="B39" s="60" t="s">
        <v>561</v>
      </c>
      <c r="C39" s="234">
        <v>0</v>
      </c>
      <c r="D39" s="234">
        <v>31371255.739999998</v>
      </c>
      <c r="E39" s="234">
        <v>35901255.740000002</v>
      </c>
      <c r="F39" s="234">
        <v>4530000</v>
      </c>
    </row>
    <row r="40" spans="1:6" x14ac:dyDescent="0.2">
      <c r="A40" s="60">
        <v>8150</v>
      </c>
      <c r="B40" s="60" t="s">
        <v>560</v>
      </c>
      <c r="C40" s="234">
        <v>0</v>
      </c>
      <c r="D40" s="234">
        <v>9921.8799999999992</v>
      </c>
      <c r="E40" s="234">
        <v>31361333.859999999</v>
      </c>
      <c r="F40" s="234">
        <v>31351411.98</v>
      </c>
    </row>
    <row r="41" spans="1:6" x14ac:dyDescent="0.2">
      <c r="A41" s="60">
        <v>8210</v>
      </c>
      <c r="B41" s="60" t="s">
        <v>559</v>
      </c>
      <c r="C41" s="234">
        <v>39419190</v>
      </c>
      <c r="D41" s="234">
        <v>0</v>
      </c>
      <c r="E41" s="234">
        <v>0</v>
      </c>
      <c r="F41" s="234">
        <v>39419190</v>
      </c>
    </row>
    <row r="42" spans="1:6" x14ac:dyDescent="0.2">
      <c r="A42" s="60">
        <v>8220</v>
      </c>
      <c r="B42" s="60" t="s">
        <v>558</v>
      </c>
      <c r="C42" s="234">
        <v>39419190</v>
      </c>
      <c r="D42" s="234">
        <v>2990338.84</v>
      </c>
      <c r="E42" s="234">
        <v>44290920.259999998</v>
      </c>
      <c r="F42" s="234">
        <v>-1881391.42</v>
      </c>
    </row>
    <row r="43" spans="1:6" x14ac:dyDescent="0.2">
      <c r="A43" s="60">
        <v>8230</v>
      </c>
      <c r="B43" s="60" t="s">
        <v>557</v>
      </c>
      <c r="C43" s="234">
        <v>0</v>
      </c>
      <c r="D43" s="234">
        <v>8668778.5299999993</v>
      </c>
      <c r="E43" s="234">
        <v>2965417.69</v>
      </c>
      <c r="F43" s="234">
        <v>5703360.8399999999</v>
      </c>
    </row>
    <row r="44" spans="1:6" x14ac:dyDescent="0.2">
      <c r="A44" s="60">
        <v>8240</v>
      </c>
      <c r="B44" s="60" t="s">
        <v>556</v>
      </c>
      <c r="C44" s="234">
        <v>0</v>
      </c>
      <c r="D44" s="234">
        <v>35647062.880000003</v>
      </c>
      <c r="E44" s="234">
        <v>32822654.23</v>
      </c>
      <c r="F44" s="234">
        <v>2824408.65</v>
      </c>
    </row>
    <row r="45" spans="1:6" x14ac:dyDescent="0.2">
      <c r="A45" s="60">
        <v>8250</v>
      </c>
      <c r="B45" s="60" t="s">
        <v>555</v>
      </c>
      <c r="C45" s="234">
        <v>0</v>
      </c>
      <c r="D45" s="234">
        <v>32822654.23</v>
      </c>
      <c r="E45" s="234">
        <v>32822654.23</v>
      </c>
      <c r="F45" s="234">
        <v>0</v>
      </c>
    </row>
    <row r="46" spans="1:6" x14ac:dyDescent="0.2">
      <c r="A46" s="60">
        <v>8260</v>
      </c>
      <c r="B46" s="60" t="s">
        <v>554</v>
      </c>
      <c r="C46" s="234">
        <v>0</v>
      </c>
      <c r="D46" s="234">
        <v>32802586.219999999</v>
      </c>
      <c r="E46" s="234">
        <v>32827811.079999998</v>
      </c>
      <c r="F46" s="234">
        <v>-25224.86</v>
      </c>
    </row>
    <row r="47" spans="1:6" x14ac:dyDescent="0.2">
      <c r="A47" s="60">
        <v>8270</v>
      </c>
      <c r="B47" s="60" t="s">
        <v>553</v>
      </c>
      <c r="C47" s="234">
        <v>0</v>
      </c>
      <c r="D47" s="234">
        <v>32802889.93</v>
      </c>
      <c r="E47" s="234">
        <v>4853.1400000000003</v>
      </c>
      <c r="F47" s="234">
        <v>32798036.789999999</v>
      </c>
    </row>
    <row r="48" spans="1:6" x14ac:dyDescent="0.2">
      <c r="A48" s="114"/>
      <c r="C48" s="234"/>
      <c r="D48" s="234"/>
      <c r="E48" s="234"/>
      <c r="F48" s="234"/>
    </row>
    <row r="49" spans="1:4" x14ac:dyDescent="0.2">
      <c r="A49" s="114"/>
      <c r="B49" s="41" t="s">
        <v>239</v>
      </c>
    </row>
    <row r="51" spans="1:4" x14ac:dyDescent="0.2">
      <c r="B51" s="13"/>
      <c r="C51" s="13"/>
      <c r="D51" s="13"/>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44"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showGridLines="0" zoomScaleNormal="100" zoomScaleSheetLayoutView="100" workbookViewId="0">
      <selection activeCell="C29" sqref="C29"/>
    </sheetView>
  </sheetViews>
  <sheetFormatPr baseColWidth="10" defaultColWidth="9.140625" defaultRowHeight="11.25" x14ac:dyDescent="0.2"/>
  <cols>
    <col min="1" max="1" width="10"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8" width="16.7109375" style="41" customWidth="1"/>
    <col min="9" max="16384" width="9.140625" style="41"/>
  </cols>
  <sheetData>
    <row r="1" spans="1:8" s="38" customFormat="1" ht="18.95" customHeight="1" x14ac:dyDescent="0.25">
      <c r="A1" s="356" t="s">
        <v>1587</v>
      </c>
      <c r="B1" s="357"/>
      <c r="C1" s="357"/>
      <c r="D1" s="357"/>
      <c r="E1" s="357"/>
      <c r="F1" s="357"/>
      <c r="G1" s="36" t="s">
        <v>97</v>
      </c>
      <c r="H1" s="37">
        <v>2021</v>
      </c>
    </row>
    <row r="2" spans="1:8" s="38" customFormat="1" ht="18.95" customHeight="1" x14ac:dyDescent="0.25">
      <c r="A2" s="356" t="s">
        <v>98</v>
      </c>
      <c r="B2" s="357"/>
      <c r="C2" s="357"/>
      <c r="D2" s="357"/>
      <c r="E2" s="357"/>
      <c r="F2" s="357"/>
      <c r="G2" s="36" t="s">
        <v>99</v>
      </c>
      <c r="H2" s="37" t="s">
        <v>603</v>
      </c>
    </row>
    <row r="3" spans="1:8" s="38" customFormat="1" ht="18.95" customHeight="1" x14ac:dyDescent="0.25">
      <c r="A3" s="356" t="s">
        <v>1588</v>
      </c>
      <c r="B3" s="357"/>
      <c r="C3" s="357"/>
      <c r="D3" s="357"/>
      <c r="E3" s="357"/>
      <c r="F3" s="357"/>
      <c r="G3" s="36" t="s">
        <v>100</v>
      </c>
      <c r="H3" s="37">
        <v>4</v>
      </c>
    </row>
    <row r="4" spans="1:8" x14ac:dyDescent="0.2">
      <c r="A4" s="39" t="s">
        <v>101</v>
      </c>
      <c r="B4" s="40"/>
      <c r="C4" s="40"/>
      <c r="D4" s="40"/>
      <c r="E4" s="40"/>
      <c r="F4" s="40"/>
      <c r="G4" s="40"/>
      <c r="H4" s="40"/>
    </row>
    <row r="6" spans="1:8" x14ac:dyDescent="0.2">
      <c r="A6" s="40" t="s">
        <v>102</v>
      </c>
      <c r="B6" s="40"/>
      <c r="C6" s="40"/>
      <c r="D6" s="40"/>
      <c r="E6" s="40"/>
      <c r="F6" s="40"/>
      <c r="G6" s="40"/>
      <c r="H6" s="40"/>
    </row>
    <row r="7" spans="1:8" x14ac:dyDescent="0.2">
      <c r="A7" s="42" t="s">
        <v>103</v>
      </c>
      <c r="B7" s="42" t="s">
        <v>104</v>
      </c>
      <c r="C7" s="42" t="s">
        <v>105</v>
      </c>
      <c r="D7" s="42" t="s">
        <v>106</v>
      </c>
      <c r="E7" s="42"/>
      <c r="F7" s="42"/>
      <c r="G7" s="42"/>
      <c r="H7" s="42"/>
    </row>
    <row r="8" spans="1:8" x14ac:dyDescent="0.2">
      <c r="A8" s="43">
        <v>1114</v>
      </c>
      <c r="B8" s="41" t="s">
        <v>107</v>
      </c>
      <c r="C8" s="165">
        <v>0</v>
      </c>
    </row>
    <row r="9" spans="1:8" x14ac:dyDescent="0.2">
      <c r="A9" s="43">
        <v>1115</v>
      </c>
      <c r="B9" s="41" t="s">
        <v>108</v>
      </c>
      <c r="C9" s="165">
        <v>0</v>
      </c>
    </row>
    <row r="10" spans="1:8" x14ac:dyDescent="0.2">
      <c r="A10" s="43">
        <v>1121</v>
      </c>
      <c r="B10" s="41" t="s">
        <v>109</v>
      </c>
      <c r="C10" s="165">
        <v>0</v>
      </c>
    </row>
    <row r="11" spans="1:8" x14ac:dyDescent="0.2">
      <c r="A11" s="43">
        <v>1211</v>
      </c>
      <c r="B11" s="41" t="s">
        <v>110</v>
      </c>
      <c r="C11" s="165">
        <v>0</v>
      </c>
    </row>
    <row r="13" spans="1:8" x14ac:dyDescent="0.2">
      <c r="A13" s="40" t="s">
        <v>111</v>
      </c>
      <c r="B13" s="40"/>
      <c r="C13" s="40"/>
      <c r="D13" s="40"/>
      <c r="E13" s="40"/>
      <c r="F13" s="40"/>
      <c r="G13" s="40"/>
      <c r="H13" s="40"/>
    </row>
    <row r="14" spans="1:8" x14ac:dyDescent="0.2">
      <c r="A14" s="42" t="s">
        <v>103</v>
      </c>
      <c r="B14" s="42" t="s">
        <v>104</v>
      </c>
      <c r="C14" s="42" t="s">
        <v>105</v>
      </c>
      <c r="D14" s="42">
        <v>2020</v>
      </c>
      <c r="E14" s="42">
        <f>D14-1</f>
        <v>2019</v>
      </c>
      <c r="F14" s="42">
        <f>E14-1</f>
        <v>2018</v>
      </c>
      <c r="G14" s="42">
        <f>F14-1</f>
        <v>2017</v>
      </c>
      <c r="H14" s="42" t="s">
        <v>112</v>
      </c>
    </row>
    <row r="15" spans="1:8" x14ac:dyDescent="0.2">
      <c r="A15" s="43">
        <v>1122</v>
      </c>
      <c r="B15" s="41" t="s">
        <v>113</v>
      </c>
      <c r="C15" s="234">
        <v>31015380</v>
      </c>
      <c r="D15" s="234">
        <v>40896735.049999997</v>
      </c>
      <c r="E15" s="234">
        <v>48953482.789999999</v>
      </c>
      <c r="F15" s="234">
        <v>41921977.560000002</v>
      </c>
      <c r="G15" s="234">
        <v>0</v>
      </c>
      <c r="H15" s="41" t="s">
        <v>1571</v>
      </c>
    </row>
    <row r="16" spans="1:8" x14ac:dyDescent="0.2">
      <c r="A16" s="43">
        <v>1124</v>
      </c>
      <c r="B16" s="41" t="s">
        <v>114</v>
      </c>
      <c r="C16" s="234">
        <v>0</v>
      </c>
      <c r="D16" s="234">
        <v>0</v>
      </c>
      <c r="E16" s="234">
        <v>0</v>
      </c>
      <c r="F16" s="234">
        <v>0</v>
      </c>
      <c r="G16" s="234">
        <v>0</v>
      </c>
    </row>
    <row r="18" spans="1:8" x14ac:dyDescent="0.2">
      <c r="A18" s="40" t="s">
        <v>115</v>
      </c>
      <c r="B18" s="40"/>
      <c r="C18" s="40"/>
      <c r="D18" s="40"/>
      <c r="E18" s="40"/>
      <c r="F18" s="40"/>
      <c r="G18" s="40"/>
      <c r="H18" s="40"/>
    </row>
    <row r="19" spans="1:8" x14ac:dyDescent="0.2">
      <c r="A19" s="42" t="s">
        <v>103</v>
      </c>
      <c r="B19" s="42" t="s">
        <v>104</v>
      </c>
      <c r="C19" s="42" t="s">
        <v>105</v>
      </c>
      <c r="D19" s="42" t="s">
        <v>116</v>
      </c>
      <c r="E19" s="42" t="s">
        <v>117</v>
      </c>
      <c r="F19" s="42" t="s">
        <v>118</v>
      </c>
      <c r="G19" s="42" t="s">
        <v>119</v>
      </c>
      <c r="H19" s="42" t="s">
        <v>120</v>
      </c>
    </row>
    <row r="20" spans="1:8" x14ac:dyDescent="0.2">
      <c r="A20" s="43">
        <v>1123</v>
      </c>
      <c r="B20" s="41" t="s">
        <v>121</v>
      </c>
      <c r="C20" s="234">
        <v>387604</v>
      </c>
      <c r="D20" s="234">
        <v>8452.41</v>
      </c>
      <c r="E20" s="234">
        <v>0</v>
      </c>
      <c r="F20" s="234">
        <v>379151.59</v>
      </c>
      <c r="G20" s="234">
        <v>0</v>
      </c>
    </row>
    <row r="21" spans="1:8" x14ac:dyDescent="0.2">
      <c r="A21" s="43">
        <v>1125</v>
      </c>
      <c r="B21" s="41" t="s">
        <v>122</v>
      </c>
      <c r="C21" s="234">
        <v>0</v>
      </c>
      <c r="D21" s="234">
        <v>0</v>
      </c>
      <c r="E21" s="234">
        <v>0</v>
      </c>
      <c r="F21" s="234">
        <v>0</v>
      </c>
      <c r="G21" s="234">
        <v>0</v>
      </c>
    </row>
    <row r="22" spans="1:8" x14ac:dyDescent="0.2">
      <c r="A22" s="45">
        <v>1126</v>
      </c>
      <c r="B22" s="46" t="s">
        <v>123</v>
      </c>
      <c r="C22" s="234">
        <v>0</v>
      </c>
      <c r="D22" s="234">
        <v>0</v>
      </c>
      <c r="E22" s="234">
        <v>0</v>
      </c>
      <c r="F22" s="234">
        <v>0</v>
      </c>
      <c r="G22" s="234">
        <v>0</v>
      </c>
    </row>
    <row r="23" spans="1:8" x14ac:dyDescent="0.2">
      <c r="A23" s="45">
        <v>1129</v>
      </c>
      <c r="B23" s="46" t="s">
        <v>124</v>
      </c>
      <c r="C23" s="234">
        <v>0</v>
      </c>
      <c r="D23" s="234">
        <v>0</v>
      </c>
      <c r="E23" s="234">
        <v>0</v>
      </c>
      <c r="F23" s="234">
        <v>0</v>
      </c>
      <c r="G23" s="234">
        <v>0</v>
      </c>
    </row>
    <row r="24" spans="1:8" x14ac:dyDescent="0.2">
      <c r="A24" s="43">
        <v>1131</v>
      </c>
      <c r="B24" s="41" t="s">
        <v>125</v>
      </c>
      <c r="C24" s="234">
        <v>0</v>
      </c>
      <c r="D24" s="234">
        <v>0</v>
      </c>
      <c r="E24" s="234">
        <v>0</v>
      </c>
      <c r="F24" s="234">
        <v>0</v>
      </c>
      <c r="G24" s="234">
        <v>0</v>
      </c>
    </row>
    <row r="25" spans="1:8" x14ac:dyDescent="0.2">
      <c r="A25" s="43">
        <v>1132</v>
      </c>
      <c r="B25" s="41" t="s">
        <v>126</v>
      </c>
      <c r="C25" s="234">
        <v>0</v>
      </c>
      <c r="D25" s="234">
        <v>0</v>
      </c>
      <c r="E25" s="234">
        <v>0</v>
      </c>
      <c r="F25" s="234">
        <v>0</v>
      </c>
      <c r="G25" s="234">
        <v>0</v>
      </c>
    </row>
    <row r="26" spans="1:8" x14ac:dyDescent="0.2">
      <c r="A26" s="43">
        <v>1133</v>
      </c>
      <c r="B26" s="41" t="s">
        <v>127</v>
      </c>
      <c r="C26" s="234">
        <v>0</v>
      </c>
      <c r="D26" s="234">
        <v>0</v>
      </c>
      <c r="E26" s="234">
        <v>0</v>
      </c>
      <c r="F26" s="234">
        <v>0</v>
      </c>
      <c r="G26" s="234">
        <v>0</v>
      </c>
    </row>
    <row r="27" spans="1:8" x14ac:dyDescent="0.2">
      <c r="A27" s="43">
        <v>1134</v>
      </c>
      <c r="B27" s="41" t="s">
        <v>128</v>
      </c>
      <c r="C27" s="234">
        <v>6103860.5700000003</v>
      </c>
      <c r="D27" s="234">
        <v>821302.17999999993</v>
      </c>
      <c r="E27" s="234">
        <v>0</v>
      </c>
      <c r="F27" s="234">
        <v>0</v>
      </c>
      <c r="G27" s="234">
        <v>5282558.3899999997</v>
      </c>
    </row>
    <row r="28" spans="1:8" x14ac:dyDescent="0.2">
      <c r="A28" s="43">
        <v>1139</v>
      </c>
      <c r="B28" s="41" t="s">
        <v>129</v>
      </c>
      <c r="C28" s="234">
        <v>0</v>
      </c>
      <c r="D28" s="234">
        <v>0</v>
      </c>
      <c r="E28" s="234">
        <v>0</v>
      </c>
      <c r="F28" s="234">
        <v>0</v>
      </c>
      <c r="G28" s="234">
        <v>0</v>
      </c>
    </row>
    <row r="30" spans="1:8" x14ac:dyDescent="0.2">
      <c r="A30" s="40" t="s">
        <v>130</v>
      </c>
      <c r="B30" s="40"/>
      <c r="C30" s="40"/>
      <c r="D30" s="40"/>
      <c r="E30" s="40"/>
      <c r="F30" s="40"/>
      <c r="G30" s="40"/>
      <c r="H30" s="40"/>
    </row>
    <row r="31" spans="1:8" x14ac:dyDescent="0.2">
      <c r="A31" s="42" t="s">
        <v>103</v>
      </c>
      <c r="B31" s="42" t="s">
        <v>104</v>
      </c>
      <c r="C31" s="42" t="s">
        <v>105</v>
      </c>
      <c r="D31" s="42" t="s">
        <v>131</v>
      </c>
      <c r="E31" s="42" t="s">
        <v>132</v>
      </c>
      <c r="F31" s="42" t="s">
        <v>133</v>
      </c>
      <c r="G31" s="42" t="s">
        <v>134</v>
      </c>
      <c r="H31" s="42"/>
    </row>
    <row r="32" spans="1:8" x14ac:dyDescent="0.2">
      <c r="A32" s="43">
        <v>1140</v>
      </c>
      <c r="B32" s="41" t="s">
        <v>135</v>
      </c>
      <c r="C32" s="234">
        <f>SUM(C33:C37)</f>
        <v>240345254.26000002</v>
      </c>
    </row>
    <row r="33" spans="1:8" x14ac:dyDescent="0.2">
      <c r="A33" s="43">
        <v>1141</v>
      </c>
      <c r="B33" s="41" t="s">
        <v>136</v>
      </c>
      <c r="C33" s="234">
        <v>0</v>
      </c>
    </row>
    <row r="34" spans="1:8" x14ac:dyDescent="0.2">
      <c r="A34" s="43">
        <v>1142</v>
      </c>
      <c r="B34" s="41" t="s">
        <v>137</v>
      </c>
      <c r="C34" s="234">
        <v>64492951.880000003</v>
      </c>
      <c r="D34" s="41" t="s">
        <v>1572</v>
      </c>
      <c r="E34" s="41" t="s">
        <v>1573</v>
      </c>
      <c r="F34" s="41" t="s">
        <v>1574</v>
      </c>
      <c r="G34" s="41" t="s">
        <v>1575</v>
      </c>
    </row>
    <row r="35" spans="1:8" x14ac:dyDescent="0.2">
      <c r="A35" s="43">
        <v>1143</v>
      </c>
      <c r="B35" s="41" t="s">
        <v>138</v>
      </c>
      <c r="C35" s="234">
        <v>12823451.640000001</v>
      </c>
      <c r="D35" s="41" t="s">
        <v>1576</v>
      </c>
      <c r="E35" s="41" t="s">
        <v>1575</v>
      </c>
      <c r="F35" s="41" t="s">
        <v>1575</v>
      </c>
      <c r="G35" s="41" t="s">
        <v>1575</v>
      </c>
    </row>
    <row r="36" spans="1:8" x14ac:dyDescent="0.2">
      <c r="A36" s="43">
        <v>1144</v>
      </c>
      <c r="B36" s="41" t="s">
        <v>139</v>
      </c>
      <c r="C36" s="234">
        <v>163028850.74000001</v>
      </c>
      <c r="D36" s="41" t="s">
        <v>1577</v>
      </c>
      <c r="E36" s="41" t="s">
        <v>1575</v>
      </c>
      <c r="F36" s="41" t="s">
        <v>1575</v>
      </c>
      <c r="G36" s="41" t="s">
        <v>1575</v>
      </c>
    </row>
    <row r="37" spans="1:8" x14ac:dyDescent="0.2">
      <c r="A37" s="43">
        <v>1145</v>
      </c>
      <c r="B37" s="41" t="s">
        <v>140</v>
      </c>
      <c r="C37" s="234">
        <v>0</v>
      </c>
    </row>
    <row r="39" spans="1:8" x14ac:dyDescent="0.2">
      <c r="A39" s="40" t="s">
        <v>141</v>
      </c>
      <c r="B39" s="40"/>
      <c r="C39" s="40"/>
      <c r="D39" s="40"/>
      <c r="E39" s="40"/>
      <c r="F39" s="40"/>
      <c r="G39" s="40"/>
      <c r="H39" s="40"/>
    </row>
    <row r="40" spans="1:8" x14ac:dyDescent="0.2">
      <c r="A40" s="42" t="s">
        <v>103</v>
      </c>
      <c r="B40" s="42" t="s">
        <v>104</v>
      </c>
      <c r="C40" s="42" t="s">
        <v>105</v>
      </c>
      <c r="D40" s="42" t="s">
        <v>142</v>
      </c>
      <c r="E40" s="42" t="s">
        <v>143</v>
      </c>
      <c r="F40" s="42" t="s">
        <v>144</v>
      </c>
      <c r="G40" s="42"/>
      <c r="H40" s="42"/>
    </row>
    <row r="41" spans="1:8" x14ac:dyDescent="0.2">
      <c r="A41" s="43">
        <v>1150</v>
      </c>
      <c r="B41" s="41" t="s">
        <v>145</v>
      </c>
      <c r="C41" s="165">
        <v>0</v>
      </c>
    </row>
    <row r="42" spans="1:8" x14ac:dyDescent="0.2">
      <c r="A42" s="43">
        <v>1151</v>
      </c>
      <c r="B42" s="41" t="s">
        <v>146</v>
      </c>
      <c r="C42" s="165">
        <v>0</v>
      </c>
    </row>
    <row r="44" spans="1:8" x14ac:dyDescent="0.2">
      <c r="A44" s="40" t="s">
        <v>147</v>
      </c>
      <c r="B44" s="40"/>
      <c r="C44" s="40"/>
      <c r="D44" s="40"/>
      <c r="E44" s="40"/>
      <c r="F44" s="40"/>
      <c r="G44" s="40"/>
      <c r="H44" s="40"/>
    </row>
    <row r="45" spans="1:8" x14ac:dyDescent="0.2">
      <c r="A45" s="42" t="s">
        <v>103</v>
      </c>
      <c r="B45" s="42" t="s">
        <v>104</v>
      </c>
      <c r="C45" s="42" t="s">
        <v>105</v>
      </c>
      <c r="D45" s="42" t="s">
        <v>106</v>
      </c>
      <c r="E45" s="42" t="s">
        <v>120</v>
      </c>
      <c r="F45" s="42"/>
      <c r="G45" s="42"/>
      <c r="H45" s="42"/>
    </row>
    <row r="46" spans="1:8" x14ac:dyDescent="0.2">
      <c r="A46" s="43">
        <v>1213</v>
      </c>
      <c r="B46" s="41" t="s">
        <v>148</v>
      </c>
      <c r="C46" s="165">
        <v>0</v>
      </c>
    </row>
    <row r="48" spans="1:8" x14ac:dyDescent="0.2">
      <c r="A48" s="40" t="s">
        <v>149</v>
      </c>
      <c r="B48" s="40"/>
      <c r="C48" s="40"/>
      <c r="D48" s="40"/>
      <c r="E48" s="40"/>
      <c r="F48" s="40"/>
      <c r="G48" s="40"/>
      <c r="H48" s="40"/>
    </row>
    <row r="49" spans="1:8" x14ac:dyDescent="0.2">
      <c r="A49" s="42" t="s">
        <v>103</v>
      </c>
      <c r="B49" s="42" t="s">
        <v>104</v>
      </c>
      <c r="C49" s="42" t="s">
        <v>105</v>
      </c>
      <c r="D49" s="42"/>
      <c r="E49" s="42"/>
      <c r="F49" s="42"/>
      <c r="G49" s="42"/>
      <c r="H49" s="42"/>
    </row>
    <row r="50" spans="1:8" x14ac:dyDescent="0.2">
      <c r="A50" s="43">
        <v>1214</v>
      </c>
      <c r="B50" s="41" t="s">
        <v>150</v>
      </c>
      <c r="C50" s="165">
        <v>0</v>
      </c>
    </row>
    <row r="52" spans="1:8" x14ac:dyDescent="0.2">
      <c r="A52" s="40" t="s">
        <v>151</v>
      </c>
      <c r="B52" s="40"/>
      <c r="C52" s="40"/>
      <c r="D52" s="40"/>
      <c r="E52" s="40"/>
      <c r="F52" s="40"/>
      <c r="G52" s="40"/>
      <c r="H52" s="40"/>
    </row>
    <row r="53" spans="1:8" x14ac:dyDescent="0.2">
      <c r="A53" s="42" t="s">
        <v>103</v>
      </c>
      <c r="B53" s="42" t="s">
        <v>104</v>
      </c>
      <c r="C53" s="42" t="s">
        <v>105</v>
      </c>
      <c r="D53" s="42" t="s">
        <v>152</v>
      </c>
      <c r="E53" s="42" t="s">
        <v>153</v>
      </c>
      <c r="F53" s="42" t="s">
        <v>142</v>
      </c>
      <c r="G53" s="42" t="s">
        <v>154</v>
      </c>
      <c r="H53" s="42" t="s">
        <v>155</v>
      </c>
    </row>
    <row r="54" spans="1:8" x14ac:dyDescent="0.2">
      <c r="A54" s="43">
        <v>1230</v>
      </c>
      <c r="B54" s="41" t="s">
        <v>156</v>
      </c>
      <c r="C54" s="234">
        <f>SUM(C55:C61)</f>
        <v>49294868.660000004</v>
      </c>
      <c r="D54" s="234">
        <f t="shared" ref="D54:E54" si="0">SUM(D55:D61)</f>
        <v>2241238.4700000002</v>
      </c>
      <c r="E54" s="234">
        <f t="shared" si="0"/>
        <v>-16452800.33</v>
      </c>
    </row>
    <row r="55" spans="1:8" x14ac:dyDescent="0.2">
      <c r="A55" s="43">
        <v>1231</v>
      </c>
      <c r="B55" s="41" t="s">
        <v>157</v>
      </c>
      <c r="C55" s="234">
        <v>3061714.35</v>
      </c>
      <c r="D55" s="234">
        <v>0</v>
      </c>
      <c r="E55" s="234">
        <v>0</v>
      </c>
    </row>
    <row r="56" spans="1:8" x14ac:dyDescent="0.2">
      <c r="A56" s="43">
        <v>1232</v>
      </c>
      <c r="B56" s="41" t="s">
        <v>158</v>
      </c>
      <c r="C56" s="234">
        <v>0</v>
      </c>
      <c r="D56" s="234">
        <v>0</v>
      </c>
      <c r="E56" s="234">
        <v>0</v>
      </c>
    </row>
    <row r="57" spans="1:8" ht="20.45" customHeight="1" x14ac:dyDescent="0.2">
      <c r="A57" s="43">
        <v>1233</v>
      </c>
      <c r="B57" s="41" t="s">
        <v>159</v>
      </c>
      <c r="C57" s="234">
        <v>46233154.310000002</v>
      </c>
      <c r="D57" s="234">
        <v>2241238.4700000002</v>
      </c>
      <c r="E57" s="234">
        <v>-16452800.33</v>
      </c>
      <c r="F57" s="41" t="s">
        <v>1578</v>
      </c>
      <c r="G57" s="41">
        <v>0.05</v>
      </c>
      <c r="H57" s="117" t="s">
        <v>1579</v>
      </c>
    </row>
    <row r="58" spans="1:8" x14ac:dyDescent="0.2">
      <c r="A58" s="43">
        <v>1234</v>
      </c>
      <c r="B58" s="41" t="s">
        <v>160</v>
      </c>
      <c r="C58" s="234">
        <v>0</v>
      </c>
      <c r="D58" s="234">
        <v>0</v>
      </c>
      <c r="E58" s="234">
        <v>0</v>
      </c>
    </row>
    <row r="59" spans="1:8" x14ac:dyDescent="0.2">
      <c r="A59" s="43">
        <v>1235</v>
      </c>
      <c r="B59" s="41" t="s">
        <v>161</v>
      </c>
      <c r="C59" s="234">
        <v>0</v>
      </c>
      <c r="D59" s="234">
        <v>0</v>
      </c>
      <c r="E59" s="234">
        <v>0</v>
      </c>
    </row>
    <row r="60" spans="1:8" x14ac:dyDescent="0.2">
      <c r="A60" s="43">
        <v>1236</v>
      </c>
      <c r="B60" s="41" t="s">
        <v>162</v>
      </c>
      <c r="C60" s="234">
        <v>0</v>
      </c>
      <c r="D60" s="234">
        <v>0</v>
      </c>
      <c r="E60" s="234">
        <v>0</v>
      </c>
    </row>
    <row r="61" spans="1:8" x14ac:dyDescent="0.2">
      <c r="A61" s="43">
        <v>1239</v>
      </c>
      <c r="B61" s="41" t="s">
        <v>163</v>
      </c>
      <c r="C61" s="234">
        <v>0</v>
      </c>
      <c r="D61" s="234">
        <v>0</v>
      </c>
      <c r="E61" s="234">
        <v>0</v>
      </c>
    </row>
    <row r="62" spans="1:8" x14ac:dyDescent="0.2">
      <c r="A62" s="43">
        <v>1240</v>
      </c>
      <c r="B62" s="41" t="s">
        <v>164</v>
      </c>
      <c r="C62" s="44">
        <f>SUM(C63:C70)</f>
        <v>16953651.18</v>
      </c>
      <c r="D62" s="44">
        <f t="shared" ref="D62:E62" si="1">SUM(D63:D70)</f>
        <v>1030696.51</v>
      </c>
      <c r="E62" s="44">
        <f t="shared" si="1"/>
        <v>-13531077.58</v>
      </c>
    </row>
    <row r="63" spans="1:8" ht="33.75" x14ac:dyDescent="0.2">
      <c r="A63" s="43">
        <v>1241</v>
      </c>
      <c r="B63" s="41" t="s">
        <v>165</v>
      </c>
      <c r="C63" s="234">
        <v>6591611.1200000001</v>
      </c>
      <c r="D63" s="234">
        <v>442413</v>
      </c>
      <c r="E63" s="234">
        <v>-5151286.42</v>
      </c>
      <c r="F63" s="41" t="s">
        <v>1578</v>
      </c>
      <c r="G63" s="41">
        <v>0.1</v>
      </c>
      <c r="H63" s="117" t="s">
        <v>1579</v>
      </c>
    </row>
    <row r="64" spans="1:8" x14ac:dyDescent="0.2">
      <c r="A64" s="43">
        <v>1242</v>
      </c>
      <c r="B64" s="41" t="s">
        <v>166</v>
      </c>
      <c r="C64" s="234">
        <v>53098.400000000001</v>
      </c>
      <c r="D64" s="234">
        <v>0</v>
      </c>
      <c r="E64" s="234">
        <v>0</v>
      </c>
    </row>
    <row r="65" spans="1:8" x14ac:dyDescent="0.2">
      <c r="A65" s="43">
        <v>1243</v>
      </c>
      <c r="B65" s="41" t="s">
        <v>167</v>
      </c>
      <c r="C65" s="234">
        <v>0</v>
      </c>
      <c r="D65" s="234">
        <v>0</v>
      </c>
      <c r="E65" s="234">
        <v>0</v>
      </c>
    </row>
    <row r="66" spans="1:8" ht="33.75" x14ac:dyDescent="0.2">
      <c r="A66" s="43">
        <v>1244</v>
      </c>
      <c r="B66" s="41" t="s">
        <v>168</v>
      </c>
      <c r="C66" s="234">
        <v>9536283.0999999996</v>
      </c>
      <c r="D66" s="234">
        <v>538522.55000000005</v>
      </c>
      <c r="E66" s="234">
        <v>-7990617.4299999997</v>
      </c>
      <c r="F66" s="41" t="s">
        <v>1578</v>
      </c>
      <c r="G66" s="41">
        <v>0.3</v>
      </c>
      <c r="H66" s="117" t="s">
        <v>1579</v>
      </c>
    </row>
    <row r="67" spans="1:8" x14ac:dyDescent="0.2">
      <c r="A67" s="43">
        <v>1245</v>
      </c>
      <c r="B67" s="41" t="s">
        <v>169</v>
      </c>
      <c r="C67" s="234">
        <v>0</v>
      </c>
      <c r="D67" s="234">
        <v>0</v>
      </c>
      <c r="E67" s="234">
        <v>0</v>
      </c>
    </row>
    <row r="68" spans="1:8" ht="33.75" x14ac:dyDescent="0.2">
      <c r="A68" s="43">
        <v>1246</v>
      </c>
      <c r="B68" s="41" t="s">
        <v>170</v>
      </c>
      <c r="C68" s="234">
        <v>772658.56</v>
      </c>
      <c r="D68" s="234">
        <v>49760.959999999999</v>
      </c>
      <c r="E68" s="234">
        <v>-389173.73</v>
      </c>
      <c r="F68" s="41" t="s">
        <v>1578</v>
      </c>
      <c r="G68" s="41">
        <v>0.1</v>
      </c>
      <c r="H68" s="117" t="s">
        <v>1579</v>
      </c>
    </row>
    <row r="69" spans="1:8" x14ac:dyDescent="0.2">
      <c r="A69" s="43">
        <v>1247</v>
      </c>
      <c r="B69" s="41" t="s">
        <v>171</v>
      </c>
      <c r="C69" s="234">
        <v>0</v>
      </c>
      <c r="D69" s="234">
        <v>0</v>
      </c>
      <c r="E69" s="234">
        <v>0</v>
      </c>
    </row>
    <row r="70" spans="1:8" x14ac:dyDescent="0.2">
      <c r="A70" s="43">
        <v>1248</v>
      </c>
      <c r="B70" s="41" t="s">
        <v>172</v>
      </c>
      <c r="C70" s="234">
        <v>0</v>
      </c>
      <c r="D70" s="234">
        <v>0</v>
      </c>
      <c r="E70" s="234">
        <v>0</v>
      </c>
    </row>
    <row r="71" spans="1:8" x14ac:dyDescent="0.2">
      <c r="C71" s="234"/>
      <c r="D71" s="234"/>
      <c r="E71" s="234"/>
    </row>
    <row r="72" spans="1:8" x14ac:dyDescent="0.2">
      <c r="A72" s="40" t="s">
        <v>173</v>
      </c>
      <c r="B72" s="40"/>
      <c r="C72" s="40"/>
      <c r="D72" s="40"/>
      <c r="E72" s="40"/>
      <c r="F72" s="40"/>
      <c r="G72" s="40"/>
      <c r="H72" s="40"/>
    </row>
    <row r="73" spans="1:8" x14ac:dyDescent="0.2">
      <c r="A73" s="42" t="s">
        <v>103</v>
      </c>
      <c r="B73" s="42" t="s">
        <v>104</v>
      </c>
      <c r="C73" s="274" t="s">
        <v>105</v>
      </c>
      <c r="D73" s="274" t="s">
        <v>174</v>
      </c>
      <c r="E73" s="274" t="s">
        <v>175</v>
      </c>
      <c r="F73" s="42" t="s">
        <v>142</v>
      </c>
      <c r="G73" s="42" t="s">
        <v>154</v>
      </c>
      <c r="H73" s="42" t="s">
        <v>155</v>
      </c>
    </row>
    <row r="74" spans="1:8" x14ac:dyDescent="0.2">
      <c r="A74" s="43">
        <v>1250</v>
      </c>
      <c r="B74" s="41" t="s">
        <v>176</v>
      </c>
      <c r="C74" s="234">
        <f>SUM(C75:C79)</f>
        <v>1781746.3800000001</v>
      </c>
      <c r="D74" s="234">
        <f t="shared" ref="D74:E74" si="2">SUM(D75:D79)</f>
        <v>160802.25</v>
      </c>
      <c r="E74" s="234">
        <f t="shared" si="2"/>
        <v>-1561273.31</v>
      </c>
    </row>
    <row r="75" spans="1:8" x14ac:dyDescent="0.2">
      <c r="A75" s="43">
        <v>1251</v>
      </c>
      <c r="B75" s="41" t="s">
        <v>177</v>
      </c>
      <c r="C75" s="234">
        <v>46866.8</v>
      </c>
      <c r="D75" s="234">
        <v>0</v>
      </c>
      <c r="E75" s="234">
        <v>-46866.8</v>
      </c>
      <c r="F75" s="41" t="s">
        <v>1580</v>
      </c>
    </row>
    <row r="76" spans="1:8" x14ac:dyDescent="0.2">
      <c r="A76" s="43">
        <v>1252</v>
      </c>
      <c r="B76" s="41" t="s">
        <v>178</v>
      </c>
      <c r="C76" s="234">
        <v>0</v>
      </c>
      <c r="D76" s="234">
        <v>0</v>
      </c>
      <c r="E76" s="234">
        <v>0</v>
      </c>
    </row>
    <row r="77" spans="1:8" x14ac:dyDescent="0.2">
      <c r="A77" s="43">
        <v>1253</v>
      </c>
      <c r="B77" s="41" t="s">
        <v>179</v>
      </c>
      <c r="C77" s="234">
        <v>0</v>
      </c>
      <c r="D77" s="234">
        <v>0</v>
      </c>
      <c r="E77" s="234">
        <v>0</v>
      </c>
    </row>
    <row r="78" spans="1:8" x14ac:dyDescent="0.2">
      <c r="A78" s="43">
        <v>1254</v>
      </c>
      <c r="B78" s="41" t="s">
        <v>180</v>
      </c>
      <c r="C78" s="234">
        <v>1734879.58</v>
      </c>
      <c r="D78" s="234">
        <v>160802.25</v>
      </c>
      <c r="E78" s="234">
        <v>-1514406.51</v>
      </c>
      <c r="F78" s="41" t="s">
        <v>1581</v>
      </c>
      <c r="G78" s="41" t="s">
        <v>1575</v>
      </c>
      <c r="H78" s="41" t="s">
        <v>1582</v>
      </c>
    </row>
    <row r="79" spans="1:8" x14ac:dyDescent="0.2">
      <c r="A79" s="43">
        <v>1259</v>
      </c>
      <c r="B79" s="41" t="s">
        <v>181</v>
      </c>
      <c r="C79" s="234">
        <v>0</v>
      </c>
      <c r="D79" s="234">
        <v>0</v>
      </c>
      <c r="E79" s="234">
        <v>0</v>
      </c>
    </row>
    <row r="80" spans="1:8" x14ac:dyDescent="0.2">
      <c r="A80" s="43">
        <v>1270</v>
      </c>
      <c r="B80" s="41" t="s">
        <v>182</v>
      </c>
      <c r="C80" s="234">
        <f>SUM(C81:C86)</f>
        <v>0</v>
      </c>
      <c r="D80" s="234">
        <f t="shared" ref="D80:E80" si="3">SUM(D81:D86)</f>
        <v>0</v>
      </c>
      <c r="E80" s="234">
        <f t="shared" si="3"/>
        <v>0</v>
      </c>
    </row>
    <row r="81" spans="1:8" x14ac:dyDescent="0.2">
      <c r="A81" s="43">
        <v>1271</v>
      </c>
      <c r="B81" s="41" t="s">
        <v>183</v>
      </c>
      <c r="C81" s="234">
        <v>0</v>
      </c>
      <c r="D81" s="234">
        <v>0</v>
      </c>
      <c r="E81" s="234">
        <v>0</v>
      </c>
    </row>
    <row r="82" spans="1:8" x14ac:dyDescent="0.2">
      <c r="A82" s="43">
        <v>1272</v>
      </c>
      <c r="B82" s="41" t="s">
        <v>184</v>
      </c>
      <c r="C82" s="234">
        <v>0</v>
      </c>
      <c r="D82" s="234">
        <v>0</v>
      </c>
      <c r="E82" s="234">
        <v>0</v>
      </c>
    </row>
    <row r="83" spans="1:8" x14ac:dyDescent="0.2">
      <c r="A83" s="43">
        <v>1273</v>
      </c>
      <c r="B83" s="41" t="s">
        <v>185</v>
      </c>
      <c r="C83" s="234">
        <v>0</v>
      </c>
      <c r="D83" s="234">
        <v>0</v>
      </c>
      <c r="E83" s="234">
        <v>0</v>
      </c>
    </row>
    <row r="84" spans="1:8" x14ac:dyDescent="0.2">
      <c r="A84" s="43">
        <v>1274</v>
      </c>
      <c r="B84" s="41" t="s">
        <v>186</v>
      </c>
      <c r="C84" s="234">
        <v>0</v>
      </c>
      <c r="D84" s="234">
        <v>0</v>
      </c>
      <c r="E84" s="234">
        <v>0</v>
      </c>
    </row>
    <row r="85" spans="1:8" x14ac:dyDescent="0.2">
      <c r="A85" s="43">
        <v>1275</v>
      </c>
      <c r="B85" s="41" t="s">
        <v>187</v>
      </c>
      <c r="C85" s="234">
        <v>0</v>
      </c>
      <c r="D85" s="234">
        <v>0</v>
      </c>
      <c r="E85" s="234">
        <v>0</v>
      </c>
    </row>
    <row r="86" spans="1:8" x14ac:dyDescent="0.2">
      <c r="A86" s="43">
        <v>1279</v>
      </c>
      <c r="B86" s="41" t="s">
        <v>188</v>
      </c>
      <c r="C86" s="234">
        <v>0</v>
      </c>
      <c r="D86" s="234">
        <v>0</v>
      </c>
      <c r="E86" s="234">
        <v>0</v>
      </c>
    </row>
    <row r="88" spans="1:8" x14ac:dyDescent="0.2">
      <c r="A88" s="40" t="s">
        <v>189</v>
      </c>
      <c r="B88" s="40"/>
      <c r="C88" s="40"/>
      <c r="D88" s="40"/>
      <c r="E88" s="40"/>
      <c r="F88" s="40"/>
      <c r="G88" s="40"/>
      <c r="H88" s="40"/>
    </row>
    <row r="89" spans="1:8" x14ac:dyDescent="0.2">
      <c r="A89" s="42" t="s">
        <v>103</v>
      </c>
      <c r="B89" s="42" t="s">
        <v>104</v>
      </c>
      <c r="C89" s="42" t="s">
        <v>105</v>
      </c>
      <c r="D89" s="42" t="s">
        <v>190</v>
      </c>
      <c r="E89" s="42"/>
      <c r="F89" s="42"/>
      <c r="G89" s="42"/>
      <c r="H89" s="42"/>
    </row>
    <row r="90" spans="1:8" x14ac:dyDescent="0.2">
      <c r="A90" s="43">
        <v>1160</v>
      </c>
      <c r="B90" s="41" t="s">
        <v>191</v>
      </c>
      <c r="C90" s="234">
        <f>SUM(C91:C92)</f>
        <v>-1650088.71</v>
      </c>
    </row>
    <row r="91" spans="1:8" ht="101.25" x14ac:dyDescent="0.2">
      <c r="A91" s="43">
        <v>1161</v>
      </c>
      <c r="B91" s="41" t="s">
        <v>192</v>
      </c>
      <c r="C91" s="234">
        <v>-1650088.71</v>
      </c>
      <c r="D91" s="117" t="s">
        <v>1583</v>
      </c>
    </row>
    <row r="92" spans="1:8" x14ac:dyDescent="0.2">
      <c r="A92" s="43">
        <v>1162</v>
      </c>
      <c r="B92" s="41" t="s">
        <v>193</v>
      </c>
      <c r="C92" s="234">
        <v>0</v>
      </c>
    </row>
    <row r="94" spans="1:8" x14ac:dyDescent="0.2">
      <c r="A94" s="40" t="s">
        <v>194</v>
      </c>
      <c r="B94" s="40"/>
      <c r="C94" s="40"/>
      <c r="D94" s="40"/>
      <c r="E94" s="40"/>
      <c r="F94" s="40"/>
      <c r="G94" s="40"/>
      <c r="H94" s="40"/>
    </row>
    <row r="95" spans="1:8" x14ac:dyDescent="0.2">
      <c r="A95" s="42" t="s">
        <v>103</v>
      </c>
      <c r="B95" s="42" t="s">
        <v>104</v>
      </c>
      <c r="C95" s="42" t="s">
        <v>105</v>
      </c>
      <c r="D95" s="42" t="s">
        <v>120</v>
      </c>
      <c r="E95" s="42"/>
      <c r="F95" s="42"/>
      <c r="G95" s="42"/>
      <c r="H95" s="42"/>
    </row>
    <row r="96" spans="1:8" x14ac:dyDescent="0.2">
      <c r="A96" s="43">
        <v>1290</v>
      </c>
      <c r="B96" s="41" t="s">
        <v>195</v>
      </c>
      <c r="C96" s="234">
        <v>0</v>
      </c>
    </row>
    <row r="97" spans="1:8" x14ac:dyDescent="0.2">
      <c r="A97" s="43">
        <v>1291</v>
      </c>
      <c r="B97" s="41" t="s">
        <v>196</v>
      </c>
      <c r="C97" s="234">
        <v>0</v>
      </c>
    </row>
    <row r="98" spans="1:8" x14ac:dyDescent="0.2">
      <c r="A98" s="43">
        <v>1292</v>
      </c>
      <c r="B98" s="41" t="s">
        <v>197</v>
      </c>
      <c r="C98" s="234">
        <v>0</v>
      </c>
    </row>
    <row r="99" spans="1:8" x14ac:dyDescent="0.2">
      <c r="A99" s="43">
        <v>1293</v>
      </c>
      <c r="B99" s="41" t="s">
        <v>198</v>
      </c>
      <c r="C99" s="234">
        <v>0</v>
      </c>
    </row>
    <row r="101" spans="1:8" x14ac:dyDescent="0.2">
      <c r="A101" s="40" t="s">
        <v>199</v>
      </c>
      <c r="B101" s="40"/>
      <c r="C101" s="40"/>
      <c r="D101" s="40"/>
      <c r="E101" s="40"/>
      <c r="F101" s="40"/>
      <c r="G101" s="40"/>
      <c r="H101" s="40"/>
    </row>
    <row r="102" spans="1:8" x14ac:dyDescent="0.2">
      <c r="A102" s="42" t="s">
        <v>103</v>
      </c>
      <c r="B102" s="42" t="s">
        <v>104</v>
      </c>
      <c r="C102" s="42" t="s">
        <v>105</v>
      </c>
      <c r="D102" s="42" t="s">
        <v>116</v>
      </c>
      <c r="E102" s="42" t="s">
        <v>117</v>
      </c>
      <c r="F102" s="42" t="s">
        <v>118</v>
      </c>
      <c r="G102" s="42" t="s">
        <v>200</v>
      </c>
      <c r="H102" s="42" t="s">
        <v>201</v>
      </c>
    </row>
    <row r="103" spans="1:8" x14ac:dyDescent="0.2">
      <c r="A103" s="43">
        <v>2110</v>
      </c>
      <c r="B103" s="41" t="s">
        <v>202</v>
      </c>
      <c r="C103" s="234">
        <f>SUM(C104:C112)</f>
        <v>10210360.709999999</v>
      </c>
      <c r="D103" s="234">
        <f t="shared" ref="D103:G103" si="4">SUM(D104:D112)</f>
        <v>8905152.1899999995</v>
      </c>
      <c r="E103" s="234">
        <f t="shared" si="4"/>
        <v>0</v>
      </c>
      <c r="F103" s="234">
        <f t="shared" si="4"/>
        <v>0</v>
      </c>
      <c r="G103" s="234">
        <f t="shared" si="4"/>
        <v>1305208.52</v>
      </c>
    </row>
    <row r="104" spans="1:8" x14ac:dyDescent="0.2">
      <c r="A104" s="43">
        <v>2111</v>
      </c>
      <c r="B104" s="41" t="s">
        <v>203</v>
      </c>
      <c r="C104" s="234">
        <v>0</v>
      </c>
      <c r="D104" s="234">
        <v>0</v>
      </c>
      <c r="E104" s="234">
        <v>0</v>
      </c>
      <c r="F104" s="234">
        <v>0</v>
      </c>
      <c r="G104" s="234">
        <v>0</v>
      </c>
    </row>
    <row r="105" spans="1:8" x14ac:dyDescent="0.2">
      <c r="A105" s="43">
        <v>2112</v>
      </c>
      <c r="B105" s="41" t="s">
        <v>204</v>
      </c>
      <c r="C105" s="234">
        <v>680307.67</v>
      </c>
      <c r="D105" s="234">
        <v>680307.67</v>
      </c>
      <c r="E105" s="234">
        <v>0</v>
      </c>
      <c r="F105" s="234">
        <v>0</v>
      </c>
      <c r="G105" s="234">
        <v>0</v>
      </c>
      <c r="H105" s="41" t="s">
        <v>1584</v>
      </c>
    </row>
    <row r="106" spans="1:8" x14ac:dyDescent="0.2">
      <c r="A106" s="43">
        <v>2113</v>
      </c>
      <c r="B106" s="41" t="s">
        <v>205</v>
      </c>
      <c r="C106" s="234">
        <v>6167049.3799999999</v>
      </c>
      <c r="D106" s="234">
        <v>5881729.8900000006</v>
      </c>
      <c r="E106" s="234">
        <v>0</v>
      </c>
      <c r="F106" s="234">
        <v>0</v>
      </c>
      <c r="G106" s="234">
        <v>285319.49</v>
      </c>
      <c r="H106" s="41" t="s">
        <v>1584</v>
      </c>
    </row>
    <row r="107" spans="1:8" x14ac:dyDescent="0.2">
      <c r="A107" s="43">
        <v>2114</v>
      </c>
      <c r="B107" s="41" t="s">
        <v>206</v>
      </c>
      <c r="C107" s="234">
        <v>0</v>
      </c>
      <c r="D107" s="234">
        <v>0</v>
      </c>
      <c r="E107" s="234">
        <v>0</v>
      </c>
      <c r="F107" s="234">
        <v>0</v>
      </c>
      <c r="G107" s="234">
        <v>0</v>
      </c>
    </row>
    <row r="108" spans="1:8" x14ac:dyDescent="0.2">
      <c r="A108" s="43">
        <v>2115</v>
      </c>
      <c r="B108" s="41" t="s">
        <v>207</v>
      </c>
      <c r="C108" s="234">
        <v>0</v>
      </c>
      <c r="D108" s="234">
        <v>0</v>
      </c>
      <c r="E108" s="234">
        <v>0</v>
      </c>
      <c r="F108" s="234">
        <v>0</v>
      </c>
      <c r="G108" s="234">
        <v>0</v>
      </c>
    </row>
    <row r="109" spans="1:8" x14ac:dyDescent="0.2">
      <c r="A109" s="43">
        <v>2116</v>
      </c>
      <c r="B109" s="41" t="s">
        <v>208</v>
      </c>
      <c r="C109" s="234">
        <v>0</v>
      </c>
      <c r="D109" s="234">
        <v>0</v>
      </c>
      <c r="E109" s="234">
        <v>0</v>
      </c>
      <c r="F109" s="234">
        <v>0</v>
      </c>
      <c r="G109" s="234">
        <v>0</v>
      </c>
    </row>
    <row r="110" spans="1:8" x14ac:dyDescent="0.2">
      <c r="A110" s="43">
        <v>2117</v>
      </c>
      <c r="B110" s="41" t="s">
        <v>209</v>
      </c>
      <c r="C110" s="234">
        <v>2183832.96</v>
      </c>
      <c r="D110" s="234">
        <v>2183832.96</v>
      </c>
      <c r="E110" s="234">
        <v>0</v>
      </c>
      <c r="F110" s="234">
        <v>0</v>
      </c>
      <c r="G110" s="234">
        <v>0</v>
      </c>
      <c r="H110" s="41" t="s">
        <v>1584</v>
      </c>
    </row>
    <row r="111" spans="1:8" x14ac:dyDescent="0.2">
      <c r="A111" s="43">
        <v>2118</v>
      </c>
      <c r="B111" s="41" t="s">
        <v>210</v>
      </c>
      <c r="C111" s="234">
        <v>0</v>
      </c>
      <c r="D111" s="234">
        <v>0</v>
      </c>
      <c r="E111" s="234">
        <v>0</v>
      </c>
      <c r="F111" s="234">
        <v>0</v>
      </c>
      <c r="G111" s="234">
        <v>0</v>
      </c>
    </row>
    <row r="112" spans="1:8" x14ac:dyDescent="0.2">
      <c r="A112" s="43">
        <v>2119</v>
      </c>
      <c r="B112" s="41" t="s">
        <v>211</v>
      </c>
      <c r="C112" s="234">
        <v>1179170.7</v>
      </c>
      <c r="D112" s="234">
        <v>159281.67000000001</v>
      </c>
      <c r="E112" s="234">
        <v>0</v>
      </c>
      <c r="F112" s="234">
        <v>0</v>
      </c>
      <c r="G112" s="234">
        <v>1019889.03</v>
      </c>
      <c r="H112" s="41" t="s">
        <v>1584</v>
      </c>
    </row>
    <row r="113" spans="1:8" x14ac:dyDescent="0.2">
      <c r="A113" s="43">
        <v>2120</v>
      </c>
      <c r="B113" s="41" t="s">
        <v>212</v>
      </c>
      <c r="C113" s="234">
        <f>SUM(C114:C116)</f>
        <v>0</v>
      </c>
      <c r="D113" s="234">
        <f t="shared" ref="D113:G113" si="5">SUM(D114:D116)</f>
        <v>0</v>
      </c>
      <c r="E113" s="234">
        <f t="shared" si="5"/>
        <v>0</v>
      </c>
      <c r="F113" s="234">
        <f t="shared" si="5"/>
        <v>0</v>
      </c>
      <c r="G113" s="234">
        <f t="shared" si="5"/>
        <v>0</v>
      </c>
    </row>
    <row r="114" spans="1:8" x14ac:dyDescent="0.2">
      <c r="A114" s="43">
        <v>2121</v>
      </c>
      <c r="B114" s="41" t="s">
        <v>213</v>
      </c>
      <c r="C114" s="234">
        <v>0</v>
      </c>
      <c r="D114" s="234">
        <v>0</v>
      </c>
      <c r="E114" s="234">
        <v>0</v>
      </c>
      <c r="F114" s="234">
        <v>0</v>
      </c>
      <c r="G114" s="234">
        <v>0</v>
      </c>
    </row>
    <row r="115" spans="1:8" x14ac:dyDescent="0.2">
      <c r="A115" s="43">
        <v>2122</v>
      </c>
      <c r="B115" s="41" t="s">
        <v>214</v>
      </c>
      <c r="C115" s="234">
        <v>0</v>
      </c>
      <c r="D115" s="234">
        <v>0</v>
      </c>
      <c r="E115" s="234">
        <v>0</v>
      </c>
      <c r="F115" s="234">
        <v>0</v>
      </c>
      <c r="G115" s="234">
        <v>0</v>
      </c>
    </row>
    <row r="116" spans="1:8" x14ac:dyDescent="0.2">
      <c r="A116" s="43">
        <v>2129</v>
      </c>
      <c r="B116" s="41" t="s">
        <v>215</v>
      </c>
      <c r="C116" s="234">
        <v>0</v>
      </c>
      <c r="D116" s="234">
        <v>0</v>
      </c>
      <c r="E116" s="234">
        <v>0</v>
      </c>
      <c r="F116" s="234">
        <v>0</v>
      </c>
      <c r="G116" s="234">
        <v>0</v>
      </c>
    </row>
    <row r="118" spans="1:8" x14ac:dyDescent="0.2">
      <c r="A118" s="40" t="s">
        <v>216</v>
      </c>
      <c r="B118" s="40"/>
      <c r="C118" s="40"/>
      <c r="D118" s="40"/>
      <c r="E118" s="40"/>
      <c r="F118" s="40"/>
      <c r="G118" s="40"/>
      <c r="H118" s="40"/>
    </row>
    <row r="119" spans="1:8" x14ac:dyDescent="0.2">
      <c r="A119" s="42" t="s">
        <v>103</v>
      </c>
      <c r="B119" s="42" t="s">
        <v>104</v>
      </c>
      <c r="C119" s="42" t="s">
        <v>105</v>
      </c>
      <c r="D119" s="42" t="s">
        <v>217</v>
      </c>
      <c r="E119" s="42" t="s">
        <v>120</v>
      </c>
      <c r="F119" s="42"/>
      <c r="G119" s="42"/>
      <c r="H119" s="42"/>
    </row>
    <row r="120" spans="1:8" x14ac:dyDescent="0.2">
      <c r="A120" s="43">
        <v>2160</v>
      </c>
      <c r="B120" s="41" t="s">
        <v>218</v>
      </c>
      <c r="C120" s="234">
        <f>SUM(C121:C126)</f>
        <v>22170921.68</v>
      </c>
    </row>
    <row r="121" spans="1:8" x14ac:dyDescent="0.2">
      <c r="A121" s="43">
        <v>2161</v>
      </c>
      <c r="B121" s="41" t="s">
        <v>219</v>
      </c>
      <c r="C121" s="234">
        <v>0</v>
      </c>
    </row>
    <row r="122" spans="1:8" ht="90" x14ac:dyDescent="0.2">
      <c r="A122" s="43">
        <v>2162</v>
      </c>
      <c r="B122" s="41" t="s">
        <v>220</v>
      </c>
      <c r="C122" s="234">
        <v>22170921.68</v>
      </c>
      <c r="D122" s="41" t="s">
        <v>1585</v>
      </c>
      <c r="E122" s="117" t="s">
        <v>1586</v>
      </c>
    </row>
    <row r="123" spans="1:8" x14ac:dyDescent="0.2">
      <c r="A123" s="43">
        <v>2163</v>
      </c>
      <c r="B123" s="41" t="s">
        <v>221</v>
      </c>
      <c r="C123" s="234">
        <v>0</v>
      </c>
    </row>
    <row r="124" spans="1:8" x14ac:dyDescent="0.2">
      <c r="A124" s="43">
        <v>2164</v>
      </c>
      <c r="B124" s="41" t="s">
        <v>222</v>
      </c>
      <c r="C124" s="234">
        <v>0</v>
      </c>
    </row>
    <row r="125" spans="1:8" x14ac:dyDescent="0.2">
      <c r="A125" s="43">
        <v>2165</v>
      </c>
      <c r="B125" s="41" t="s">
        <v>223</v>
      </c>
      <c r="C125" s="234">
        <v>0</v>
      </c>
    </row>
    <row r="126" spans="1:8" x14ac:dyDescent="0.2">
      <c r="A126" s="43">
        <v>2166</v>
      </c>
      <c r="B126" s="41" t="s">
        <v>224</v>
      </c>
      <c r="C126" s="234">
        <v>0</v>
      </c>
    </row>
    <row r="127" spans="1:8" x14ac:dyDescent="0.2">
      <c r="A127" s="43">
        <v>2250</v>
      </c>
      <c r="B127" s="41" t="s">
        <v>225</v>
      </c>
      <c r="C127" s="234">
        <f>SUM(C128:C133)</f>
        <v>0</v>
      </c>
    </row>
    <row r="128" spans="1:8" x14ac:dyDescent="0.2">
      <c r="A128" s="43">
        <v>2251</v>
      </c>
      <c r="B128" s="41" t="s">
        <v>226</v>
      </c>
      <c r="C128" s="234">
        <v>0</v>
      </c>
    </row>
    <row r="129" spans="1:8" x14ac:dyDescent="0.2">
      <c r="A129" s="43">
        <v>2252</v>
      </c>
      <c r="B129" s="41" t="s">
        <v>227</v>
      </c>
      <c r="C129" s="234">
        <v>0</v>
      </c>
    </row>
    <row r="130" spans="1:8" x14ac:dyDescent="0.2">
      <c r="A130" s="43">
        <v>2253</v>
      </c>
      <c r="B130" s="41" t="s">
        <v>228</v>
      </c>
      <c r="C130" s="234">
        <v>0</v>
      </c>
    </row>
    <row r="131" spans="1:8" x14ac:dyDescent="0.2">
      <c r="A131" s="43">
        <v>2254</v>
      </c>
      <c r="B131" s="41" t="s">
        <v>229</v>
      </c>
      <c r="C131" s="234">
        <v>0</v>
      </c>
    </row>
    <row r="132" spans="1:8" x14ac:dyDescent="0.2">
      <c r="A132" s="43">
        <v>2255</v>
      </c>
      <c r="B132" s="41" t="s">
        <v>230</v>
      </c>
      <c r="C132" s="234">
        <v>0</v>
      </c>
    </row>
    <row r="133" spans="1:8" x14ac:dyDescent="0.2">
      <c r="A133" s="43">
        <v>2256</v>
      </c>
      <c r="B133" s="41" t="s">
        <v>231</v>
      </c>
      <c r="C133" s="234">
        <v>0</v>
      </c>
    </row>
    <row r="134" spans="1:8" x14ac:dyDescent="0.2">
      <c r="C134" s="234"/>
    </row>
    <row r="135" spans="1:8" x14ac:dyDescent="0.2">
      <c r="A135" s="40" t="s">
        <v>232</v>
      </c>
      <c r="B135" s="40"/>
      <c r="C135" s="40"/>
      <c r="D135" s="40"/>
      <c r="E135" s="40"/>
      <c r="F135" s="40"/>
      <c r="G135" s="40"/>
      <c r="H135" s="40"/>
    </row>
    <row r="136" spans="1:8" x14ac:dyDescent="0.2">
      <c r="A136" s="47" t="s">
        <v>103</v>
      </c>
      <c r="B136" s="47" t="s">
        <v>104</v>
      </c>
      <c r="C136" s="47" t="s">
        <v>105</v>
      </c>
      <c r="D136" s="47" t="s">
        <v>217</v>
      </c>
      <c r="E136" s="47" t="s">
        <v>120</v>
      </c>
      <c r="F136" s="47"/>
      <c r="G136" s="47"/>
      <c r="H136" s="47"/>
    </row>
    <row r="137" spans="1:8" x14ac:dyDescent="0.2">
      <c r="A137" s="43">
        <v>2159</v>
      </c>
      <c r="B137" s="41" t="s">
        <v>233</v>
      </c>
      <c r="C137" s="165">
        <v>0</v>
      </c>
    </row>
    <row r="138" spans="1:8" x14ac:dyDescent="0.2">
      <c r="A138" s="43">
        <v>2199</v>
      </c>
      <c r="B138" s="41" t="s">
        <v>234</v>
      </c>
      <c r="C138" s="165">
        <v>0</v>
      </c>
    </row>
    <row r="139" spans="1:8" x14ac:dyDescent="0.2">
      <c r="A139" s="43">
        <v>2240</v>
      </c>
      <c r="B139" s="41" t="s">
        <v>235</v>
      </c>
      <c r="C139" s="165">
        <v>0</v>
      </c>
    </row>
    <row r="140" spans="1:8" x14ac:dyDescent="0.2">
      <c r="A140" s="43">
        <v>2241</v>
      </c>
      <c r="B140" s="41" t="s">
        <v>236</v>
      </c>
      <c r="C140" s="165">
        <v>0</v>
      </c>
    </row>
    <row r="141" spans="1:8" x14ac:dyDescent="0.2">
      <c r="A141" s="43">
        <v>2242</v>
      </c>
      <c r="B141" s="41" t="s">
        <v>237</v>
      </c>
      <c r="C141" s="165">
        <v>0</v>
      </c>
    </row>
    <row r="142" spans="1:8" x14ac:dyDescent="0.2">
      <c r="A142" s="43">
        <v>2249</v>
      </c>
      <c r="B142" s="41" t="s">
        <v>238</v>
      </c>
      <c r="C142" s="165">
        <v>0</v>
      </c>
    </row>
    <row r="144" spans="1:8" x14ac:dyDescent="0.2">
      <c r="B144" s="41"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47"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2"/>
  <sheetViews>
    <sheetView showGridLines="0" zoomScaleNormal="100" zoomScaleSheetLayoutView="100" workbookViewId="0">
      <selection sqref="A1:C1"/>
    </sheetView>
  </sheetViews>
  <sheetFormatPr baseColWidth="10" defaultColWidth="9.140625" defaultRowHeight="11.25" x14ac:dyDescent="0.2"/>
  <cols>
    <col min="1" max="1" width="10" style="41" customWidth="1"/>
    <col min="2" max="2" width="72.85546875" style="41" bestFit="1" customWidth="1"/>
    <col min="3" max="3" width="15.7109375" style="41" customWidth="1"/>
    <col min="4" max="5" width="19.7109375" style="41" customWidth="1"/>
    <col min="6" max="16384" width="9.140625" style="41"/>
  </cols>
  <sheetData>
    <row r="1" spans="1:5" s="57" customFormat="1" ht="18.95" customHeight="1" x14ac:dyDescent="0.25">
      <c r="A1" s="354" t="s">
        <v>1587</v>
      </c>
      <c r="B1" s="354"/>
      <c r="C1" s="354"/>
      <c r="D1" s="36" t="s">
        <v>97</v>
      </c>
      <c r="E1" s="37">
        <v>2021</v>
      </c>
    </row>
    <row r="2" spans="1:5" s="38" customFormat="1" ht="18.95" customHeight="1" x14ac:dyDescent="0.25">
      <c r="A2" s="354" t="s">
        <v>437</v>
      </c>
      <c r="B2" s="354"/>
      <c r="C2" s="354"/>
      <c r="D2" s="36" t="s">
        <v>99</v>
      </c>
      <c r="E2" s="37" t="s">
        <v>603</v>
      </c>
    </row>
    <row r="3" spans="1:5" s="38" customFormat="1" ht="18.95" customHeight="1" x14ac:dyDescent="0.25">
      <c r="A3" s="354" t="s">
        <v>1588</v>
      </c>
      <c r="B3" s="354"/>
      <c r="C3" s="354"/>
      <c r="D3" s="36" t="s">
        <v>100</v>
      </c>
      <c r="E3" s="37">
        <v>4</v>
      </c>
    </row>
    <row r="4" spans="1:5" x14ac:dyDescent="0.2">
      <c r="A4" s="39" t="s">
        <v>101</v>
      </c>
      <c r="B4" s="40"/>
      <c r="C4" s="40"/>
      <c r="D4" s="40"/>
      <c r="E4" s="40"/>
    </row>
    <row r="6" spans="1:5" x14ac:dyDescent="0.2">
      <c r="A6" s="53" t="s">
        <v>436</v>
      </c>
      <c r="B6" s="53"/>
      <c r="C6" s="53"/>
      <c r="D6" s="53"/>
      <c r="E6" s="53"/>
    </row>
    <row r="7" spans="1:5" x14ac:dyDescent="0.2">
      <c r="A7" s="52" t="s">
        <v>103</v>
      </c>
      <c r="B7" s="52" t="s">
        <v>104</v>
      </c>
      <c r="C7" s="52" t="s">
        <v>105</v>
      </c>
      <c r="D7" s="52" t="s">
        <v>388</v>
      </c>
      <c r="E7" s="52"/>
    </row>
    <row r="8" spans="1:5" x14ac:dyDescent="0.2">
      <c r="A8" s="55">
        <v>4100</v>
      </c>
      <c r="B8" s="48" t="s">
        <v>435</v>
      </c>
      <c r="C8" s="277">
        <f>+C9+C19+C25+C28+C34+C37+C46</f>
        <v>30170010.75</v>
      </c>
      <c r="D8" s="48"/>
      <c r="E8" s="54"/>
    </row>
    <row r="9" spans="1:5" x14ac:dyDescent="0.2">
      <c r="A9" s="55">
        <v>4110</v>
      </c>
      <c r="B9" s="48" t="s">
        <v>434</v>
      </c>
      <c r="C9" s="277">
        <f>SUM(C10:C18)</f>
        <v>0</v>
      </c>
      <c r="D9" s="48"/>
      <c r="E9" s="54"/>
    </row>
    <row r="10" spans="1:5" x14ac:dyDescent="0.2">
      <c r="A10" s="55">
        <v>4111</v>
      </c>
      <c r="B10" s="48" t="s">
        <v>433</v>
      </c>
      <c r="C10" s="277">
        <v>0</v>
      </c>
      <c r="D10" s="48"/>
      <c r="E10" s="54"/>
    </row>
    <row r="11" spans="1:5" x14ac:dyDescent="0.2">
      <c r="A11" s="55">
        <v>4112</v>
      </c>
      <c r="B11" s="48" t="s">
        <v>432</v>
      </c>
      <c r="C11" s="277">
        <v>0</v>
      </c>
      <c r="D11" s="48"/>
      <c r="E11" s="54"/>
    </row>
    <row r="12" spans="1:5" x14ac:dyDescent="0.2">
      <c r="A12" s="55">
        <v>4113</v>
      </c>
      <c r="B12" s="48" t="s">
        <v>431</v>
      </c>
      <c r="C12" s="277">
        <v>0</v>
      </c>
      <c r="D12" s="48"/>
      <c r="E12" s="54"/>
    </row>
    <row r="13" spans="1:5" x14ac:dyDescent="0.2">
      <c r="A13" s="55">
        <v>4114</v>
      </c>
      <c r="B13" s="48" t="s">
        <v>430</v>
      </c>
      <c r="C13" s="277">
        <v>0</v>
      </c>
      <c r="D13" s="48"/>
      <c r="E13" s="54"/>
    </row>
    <row r="14" spans="1:5" x14ac:dyDescent="0.2">
      <c r="A14" s="55">
        <v>4115</v>
      </c>
      <c r="B14" s="48" t="s">
        <v>429</v>
      </c>
      <c r="C14" s="277">
        <v>0</v>
      </c>
      <c r="D14" s="48"/>
      <c r="E14" s="54"/>
    </row>
    <row r="15" spans="1:5" x14ac:dyDescent="0.2">
      <c r="A15" s="55">
        <v>4116</v>
      </c>
      <c r="B15" s="48" t="s">
        <v>428</v>
      </c>
      <c r="C15" s="277">
        <v>0</v>
      </c>
      <c r="D15" s="48"/>
      <c r="E15" s="54"/>
    </row>
    <row r="16" spans="1:5" x14ac:dyDescent="0.2">
      <c r="A16" s="55">
        <v>4117</v>
      </c>
      <c r="B16" s="48" t="s">
        <v>427</v>
      </c>
      <c r="C16" s="277">
        <v>0</v>
      </c>
      <c r="D16" s="48"/>
      <c r="E16" s="54"/>
    </row>
    <row r="17" spans="1:5" ht="22.5" x14ac:dyDescent="0.2">
      <c r="A17" s="55">
        <v>4118</v>
      </c>
      <c r="B17" s="56" t="s">
        <v>426</v>
      </c>
      <c r="C17" s="277">
        <v>0</v>
      </c>
      <c r="D17" s="48"/>
      <c r="E17" s="54"/>
    </row>
    <row r="18" spans="1:5" x14ac:dyDescent="0.2">
      <c r="A18" s="55">
        <v>4119</v>
      </c>
      <c r="B18" s="48" t="s">
        <v>425</v>
      </c>
      <c r="C18" s="277">
        <v>0</v>
      </c>
      <c r="D18" s="48"/>
      <c r="E18" s="54"/>
    </row>
    <row r="19" spans="1:5" x14ac:dyDescent="0.2">
      <c r="A19" s="55">
        <v>4120</v>
      </c>
      <c r="B19" s="48" t="s">
        <v>424</v>
      </c>
      <c r="C19" s="277">
        <f>SUM(C20:C24)</f>
        <v>0</v>
      </c>
      <c r="D19" s="48"/>
      <c r="E19" s="54"/>
    </row>
    <row r="20" spans="1:5" x14ac:dyDescent="0.2">
      <c r="A20" s="55">
        <v>4121</v>
      </c>
      <c r="B20" s="48" t="s">
        <v>423</v>
      </c>
      <c r="C20" s="277">
        <v>0</v>
      </c>
      <c r="D20" s="48"/>
      <c r="E20" s="54"/>
    </row>
    <row r="21" spans="1:5" x14ac:dyDescent="0.2">
      <c r="A21" s="55">
        <v>4122</v>
      </c>
      <c r="B21" s="48" t="s">
        <v>422</v>
      </c>
      <c r="C21" s="277">
        <v>0</v>
      </c>
      <c r="D21" s="48"/>
      <c r="E21" s="54"/>
    </row>
    <row r="22" spans="1:5" x14ac:dyDescent="0.2">
      <c r="A22" s="55">
        <v>4123</v>
      </c>
      <c r="B22" s="48" t="s">
        <v>421</v>
      </c>
      <c r="C22" s="277">
        <v>0</v>
      </c>
      <c r="D22" s="48"/>
      <c r="E22" s="54"/>
    </row>
    <row r="23" spans="1:5" x14ac:dyDescent="0.2">
      <c r="A23" s="55">
        <v>4124</v>
      </c>
      <c r="B23" s="48" t="s">
        <v>420</v>
      </c>
      <c r="C23" s="277">
        <v>0</v>
      </c>
      <c r="D23" s="48"/>
      <c r="E23" s="54"/>
    </row>
    <row r="24" spans="1:5" x14ac:dyDescent="0.2">
      <c r="A24" s="55">
        <v>4129</v>
      </c>
      <c r="B24" s="48" t="s">
        <v>419</v>
      </c>
      <c r="C24" s="277">
        <v>0</v>
      </c>
      <c r="D24" s="48"/>
      <c r="E24" s="54"/>
    </row>
    <row r="25" spans="1:5" x14ac:dyDescent="0.2">
      <c r="A25" s="55">
        <v>4130</v>
      </c>
      <c r="B25" s="48" t="s">
        <v>418</v>
      </c>
      <c r="C25" s="277">
        <f>SUM(C26:C27)</f>
        <v>0</v>
      </c>
      <c r="D25" s="48"/>
      <c r="E25" s="54"/>
    </row>
    <row r="26" spans="1:5" x14ac:dyDescent="0.2">
      <c r="A26" s="55">
        <v>4131</v>
      </c>
      <c r="B26" s="48" t="s">
        <v>417</v>
      </c>
      <c r="C26" s="277">
        <v>0</v>
      </c>
      <c r="D26" s="48"/>
      <c r="E26" s="54"/>
    </row>
    <row r="27" spans="1:5" ht="22.5" x14ac:dyDescent="0.2">
      <c r="A27" s="55">
        <v>4132</v>
      </c>
      <c r="B27" s="56" t="s">
        <v>416</v>
      </c>
      <c r="C27" s="277">
        <v>0</v>
      </c>
      <c r="D27" s="48"/>
      <c r="E27" s="54"/>
    </row>
    <row r="28" spans="1:5" x14ac:dyDescent="0.2">
      <c r="A28" s="55">
        <v>4140</v>
      </c>
      <c r="B28" s="48" t="s">
        <v>415</v>
      </c>
      <c r="C28" s="277">
        <f>SUM(C29:C33)</f>
        <v>0</v>
      </c>
      <c r="D28" s="48"/>
      <c r="E28" s="54"/>
    </row>
    <row r="29" spans="1:5" x14ac:dyDescent="0.2">
      <c r="A29" s="55">
        <v>4141</v>
      </c>
      <c r="B29" s="48" t="s">
        <v>414</v>
      </c>
      <c r="C29" s="277">
        <v>0</v>
      </c>
      <c r="D29" s="48"/>
      <c r="E29" s="54"/>
    </row>
    <row r="30" spans="1:5" x14ac:dyDescent="0.2">
      <c r="A30" s="55">
        <v>4143</v>
      </c>
      <c r="B30" s="48" t="s">
        <v>413</v>
      </c>
      <c r="C30" s="277">
        <v>0</v>
      </c>
      <c r="D30" s="48"/>
      <c r="E30" s="54"/>
    </row>
    <row r="31" spans="1:5" x14ac:dyDescent="0.2">
      <c r="A31" s="55">
        <v>4144</v>
      </c>
      <c r="B31" s="48" t="s">
        <v>412</v>
      </c>
      <c r="C31" s="277">
        <v>0</v>
      </c>
      <c r="D31" s="48"/>
      <c r="E31" s="54"/>
    </row>
    <row r="32" spans="1:5" ht="22.5" x14ac:dyDescent="0.2">
      <c r="A32" s="55">
        <v>4145</v>
      </c>
      <c r="B32" s="56" t="s">
        <v>411</v>
      </c>
      <c r="C32" s="277">
        <v>0</v>
      </c>
      <c r="D32" s="48"/>
      <c r="E32" s="54"/>
    </row>
    <row r="33" spans="1:5" x14ac:dyDescent="0.2">
      <c r="A33" s="55">
        <v>4149</v>
      </c>
      <c r="B33" s="48" t="s">
        <v>410</v>
      </c>
      <c r="C33" s="277">
        <v>0</v>
      </c>
      <c r="D33" s="48"/>
      <c r="E33" s="54"/>
    </row>
    <row r="34" spans="1:5" x14ac:dyDescent="0.2">
      <c r="A34" s="55">
        <v>4150</v>
      </c>
      <c r="B34" s="48" t="s">
        <v>409</v>
      </c>
      <c r="C34" s="277">
        <f>SUM(C35:C36)</f>
        <v>0</v>
      </c>
      <c r="D34" s="48"/>
      <c r="E34" s="54"/>
    </row>
    <row r="35" spans="1:5" x14ac:dyDescent="0.2">
      <c r="A35" s="55">
        <v>4151</v>
      </c>
      <c r="B35" s="48" t="s">
        <v>409</v>
      </c>
      <c r="C35" s="277">
        <v>0</v>
      </c>
      <c r="D35" s="48"/>
      <c r="E35" s="54"/>
    </row>
    <row r="36" spans="1:5" ht="22.5" x14ac:dyDescent="0.2">
      <c r="A36" s="55">
        <v>4154</v>
      </c>
      <c r="B36" s="56" t="s">
        <v>408</v>
      </c>
      <c r="C36" s="277">
        <v>0</v>
      </c>
      <c r="D36" s="48"/>
      <c r="E36" s="54"/>
    </row>
    <row r="37" spans="1:5" x14ac:dyDescent="0.2">
      <c r="A37" s="55">
        <v>4160</v>
      </c>
      <c r="B37" s="48" t="s">
        <v>407</v>
      </c>
      <c r="C37" s="277">
        <f>SUM(C38:C45)</f>
        <v>0</v>
      </c>
      <c r="D37" s="48"/>
      <c r="E37" s="54"/>
    </row>
    <row r="38" spans="1:5" x14ac:dyDescent="0.2">
      <c r="A38" s="55">
        <v>4161</v>
      </c>
      <c r="B38" s="48" t="s">
        <v>406</v>
      </c>
      <c r="C38" s="277">
        <v>0</v>
      </c>
      <c r="D38" s="48"/>
      <c r="E38" s="54"/>
    </row>
    <row r="39" spans="1:5" x14ac:dyDescent="0.2">
      <c r="A39" s="55">
        <v>4162</v>
      </c>
      <c r="B39" s="48" t="s">
        <v>405</v>
      </c>
      <c r="C39" s="277">
        <v>0</v>
      </c>
      <c r="D39" s="48"/>
      <c r="E39" s="54"/>
    </row>
    <row r="40" spans="1:5" x14ac:dyDescent="0.2">
      <c r="A40" s="55">
        <v>4163</v>
      </c>
      <c r="B40" s="48" t="s">
        <v>404</v>
      </c>
      <c r="C40" s="277">
        <v>0</v>
      </c>
      <c r="D40" s="48"/>
      <c r="E40" s="54"/>
    </row>
    <row r="41" spans="1:5" x14ac:dyDescent="0.2">
      <c r="A41" s="55">
        <v>4164</v>
      </c>
      <c r="B41" s="48" t="s">
        <v>403</v>
      </c>
      <c r="C41" s="277">
        <v>0</v>
      </c>
      <c r="D41" s="48"/>
      <c r="E41" s="54"/>
    </row>
    <row r="42" spans="1:5" x14ac:dyDescent="0.2">
      <c r="A42" s="55">
        <v>4165</v>
      </c>
      <c r="B42" s="48" t="s">
        <v>402</v>
      </c>
      <c r="C42" s="277">
        <v>0</v>
      </c>
      <c r="D42" s="48"/>
      <c r="E42" s="54"/>
    </row>
    <row r="43" spans="1:5" ht="22.5" x14ac:dyDescent="0.2">
      <c r="A43" s="55">
        <v>4166</v>
      </c>
      <c r="B43" s="56" t="s">
        <v>401</v>
      </c>
      <c r="C43" s="277">
        <v>0</v>
      </c>
      <c r="D43" s="48"/>
      <c r="E43" s="54"/>
    </row>
    <row r="44" spans="1:5" x14ac:dyDescent="0.2">
      <c r="A44" s="55">
        <v>4168</v>
      </c>
      <c r="B44" s="48" t="s">
        <v>400</v>
      </c>
      <c r="C44" s="277">
        <v>0</v>
      </c>
      <c r="D44" s="48"/>
      <c r="E44" s="54"/>
    </row>
    <row r="45" spans="1:5" x14ac:dyDescent="0.2">
      <c r="A45" s="55">
        <v>4169</v>
      </c>
      <c r="B45" s="48" t="s">
        <v>399</v>
      </c>
      <c r="C45" s="277">
        <v>0</v>
      </c>
      <c r="D45" s="48"/>
      <c r="E45" s="54"/>
    </row>
    <row r="46" spans="1:5" x14ac:dyDescent="0.2">
      <c r="A46" s="55">
        <v>4170</v>
      </c>
      <c r="B46" s="48" t="s">
        <v>398</v>
      </c>
      <c r="C46" s="277">
        <f>SUM(C47:C54)</f>
        <v>30170010.75</v>
      </c>
      <c r="D46" s="48"/>
      <c r="E46" s="54"/>
    </row>
    <row r="47" spans="1:5" x14ac:dyDescent="0.2">
      <c r="A47" s="55">
        <v>4171</v>
      </c>
      <c r="B47" s="48" t="s">
        <v>397</v>
      </c>
      <c r="C47" s="277">
        <v>0</v>
      </c>
      <c r="D47" s="48"/>
      <c r="E47" s="54"/>
    </row>
    <row r="48" spans="1:5" x14ac:dyDescent="0.2">
      <c r="A48" s="55">
        <v>4172</v>
      </c>
      <c r="B48" s="48" t="s">
        <v>396</v>
      </c>
      <c r="C48" s="277">
        <v>0</v>
      </c>
      <c r="D48" s="48"/>
      <c r="E48" s="54"/>
    </row>
    <row r="49" spans="1:5" ht="33.75" x14ac:dyDescent="0.2">
      <c r="A49" s="55">
        <v>4173</v>
      </c>
      <c r="B49" s="56" t="s">
        <v>395</v>
      </c>
      <c r="C49" s="277">
        <v>30170010.75</v>
      </c>
      <c r="D49" s="56" t="s">
        <v>1589</v>
      </c>
      <c r="E49" s="54"/>
    </row>
    <row r="50" spans="1:5" ht="22.5" x14ac:dyDescent="0.2">
      <c r="A50" s="55">
        <v>4174</v>
      </c>
      <c r="B50" s="56" t="s">
        <v>394</v>
      </c>
      <c r="C50" s="277">
        <v>0</v>
      </c>
      <c r="D50" s="48"/>
      <c r="E50" s="54"/>
    </row>
    <row r="51" spans="1:5" ht="22.5" x14ac:dyDescent="0.2">
      <c r="A51" s="55">
        <v>4175</v>
      </c>
      <c r="B51" s="56" t="s">
        <v>393</v>
      </c>
      <c r="C51" s="277">
        <v>0</v>
      </c>
      <c r="D51" s="48"/>
      <c r="E51" s="54"/>
    </row>
    <row r="52" spans="1:5" ht="22.5" x14ac:dyDescent="0.2">
      <c r="A52" s="55">
        <v>4176</v>
      </c>
      <c r="B52" s="56" t="s">
        <v>392</v>
      </c>
      <c r="C52" s="277">
        <v>0</v>
      </c>
      <c r="D52" s="48"/>
      <c r="E52" s="54"/>
    </row>
    <row r="53" spans="1:5" ht="22.5" x14ac:dyDescent="0.2">
      <c r="A53" s="55">
        <v>4177</v>
      </c>
      <c r="B53" s="56" t="s">
        <v>391</v>
      </c>
      <c r="C53" s="277">
        <v>0</v>
      </c>
      <c r="D53" s="48"/>
      <c r="E53" s="54"/>
    </row>
    <row r="54" spans="1:5" ht="22.5" x14ac:dyDescent="0.2">
      <c r="A54" s="55">
        <v>4178</v>
      </c>
      <c r="B54" s="56" t="s">
        <v>390</v>
      </c>
      <c r="C54" s="277">
        <v>0</v>
      </c>
      <c r="D54" s="48"/>
      <c r="E54" s="54"/>
    </row>
    <row r="55" spans="1:5" x14ac:dyDescent="0.2">
      <c r="A55" s="55"/>
      <c r="B55" s="56"/>
      <c r="C55" s="277"/>
      <c r="D55" s="48"/>
      <c r="E55" s="54"/>
    </row>
    <row r="56" spans="1:5" x14ac:dyDescent="0.2">
      <c r="A56" s="53" t="s">
        <v>389</v>
      </c>
      <c r="B56" s="53"/>
      <c r="C56" s="273"/>
      <c r="D56" s="53"/>
      <c r="E56" s="53"/>
    </row>
    <row r="57" spans="1:5" x14ac:dyDescent="0.2">
      <c r="A57" s="52" t="s">
        <v>103</v>
      </c>
      <c r="B57" s="52" t="s">
        <v>104</v>
      </c>
      <c r="C57" s="274" t="s">
        <v>105</v>
      </c>
      <c r="D57" s="52" t="s">
        <v>388</v>
      </c>
      <c r="E57" s="52"/>
    </row>
    <row r="58" spans="1:5" ht="33.75" x14ac:dyDescent="0.2">
      <c r="A58" s="55">
        <v>4200</v>
      </c>
      <c r="B58" s="56" t="s">
        <v>387</v>
      </c>
      <c r="C58" s="277">
        <f>+C59+C65</f>
        <v>65598253.960000001</v>
      </c>
      <c r="D58" s="48"/>
      <c r="E58" s="54"/>
    </row>
    <row r="59" spans="1:5" ht="22.5" x14ac:dyDescent="0.2">
      <c r="A59" s="55">
        <v>4210</v>
      </c>
      <c r="B59" s="56" t="s">
        <v>386</v>
      </c>
      <c r="C59" s="277">
        <f>SUM(C60:C64)</f>
        <v>0</v>
      </c>
      <c r="D59" s="48"/>
      <c r="E59" s="54"/>
    </row>
    <row r="60" spans="1:5" x14ac:dyDescent="0.2">
      <c r="A60" s="55">
        <v>4211</v>
      </c>
      <c r="B60" s="48" t="s">
        <v>296</v>
      </c>
      <c r="C60" s="277">
        <v>0</v>
      </c>
      <c r="D60" s="48"/>
      <c r="E60" s="54"/>
    </row>
    <row r="61" spans="1:5" x14ac:dyDescent="0.2">
      <c r="A61" s="55">
        <v>4212</v>
      </c>
      <c r="B61" s="48" t="s">
        <v>293</v>
      </c>
      <c r="C61" s="277">
        <v>0</v>
      </c>
      <c r="D61" s="48"/>
      <c r="E61" s="54"/>
    </row>
    <row r="62" spans="1:5" x14ac:dyDescent="0.2">
      <c r="A62" s="55">
        <v>4213</v>
      </c>
      <c r="B62" s="48" t="s">
        <v>290</v>
      </c>
      <c r="C62" s="277">
        <v>0</v>
      </c>
      <c r="D62" s="48"/>
      <c r="E62" s="54"/>
    </row>
    <row r="63" spans="1:5" x14ac:dyDescent="0.2">
      <c r="A63" s="55">
        <v>4214</v>
      </c>
      <c r="B63" s="48" t="s">
        <v>385</v>
      </c>
      <c r="C63" s="277">
        <v>0</v>
      </c>
      <c r="D63" s="48"/>
      <c r="E63" s="54"/>
    </row>
    <row r="64" spans="1:5" x14ac:dyDescent="0.2">
      <c r="A64" s="55">
        <v>4215</v>
      </c>
      <c r="B64" s="48" t="s">
        <v>384</v>
      </c>
      <c r="C64" s="277">
        <v>0</v>
      </c>
      <c r="D64" s="48"/>
      <c r="E64" s="54"/>
    </row>
    <row r="65" spans="1:5" x14ac:dyDescent="0.2">
      <c r="A65" s="55">
        <v>4220</v>
      </c>
      <c r="B65" s="48" t="s">
        <v>383</v>
      </c>
      <c r="C65" s="277">
        <f>SUM(C66:C69)</f>
        <v>65598253.960000001</v>
      </c>
      <c r="D65" s="48"/>
      <c r="E65" s="54"/>
    </row>
    <row r="66" spans="1:5" x14ac:dyDescent="0.2">
      <c r="A66" s="55">
        <v>4221</v>
      </c>
      <c r="B66" s="48" t="s">
        <v>382</v>
      </c>
      <c r="C66" s="277">
        <v>65598253.960000001</v>
      </c>
      <c r="D66" s="48" t="s">
        <v>1590</v>
      </c>
      <c r="E66" s="54"/>
    </row>
    <row r="67" spans="1:5" x14ac:dyDescent="0.2">
      <c r="A67" s="55">
        <v>4223</v>
      </c>
      <c r="B67" s="48" t="s">
        <v>323</v>
      </c>
      <c r="C67" s="277">
        <v>0</v>
      </c>
      <c r="D67" s="48"/>
      <c r="E67" s="54"/>
    </row>
    <row r="68" spans="1:5" x14ac:dyDescent="0.2">
      <c r="A68" s="55">
        <v>4225</v>
      </c>
      <c r="B68" s="48" t="s">
        <v>315</v>
      </c>
      <c r="C68" s="277">
        <v>0</v>
      </c>
      <c r="D68" s="48"/>
      <c r="E68" s="54"/>
    </row>
    <row r="69" spans="1:5" x14ac:dyDescent="0.2">
      <c r="A69" s="55">
        <v>4227</v>
      </c>
      <c r="B69" s="48" t="s">
        <v>381</v>
      </c>
      <c r="C69" s="277">
        <v>0</v>
      </c>
      <c r="D69" s="48"/>
      <c r="E69" s="54"/>
    </row>
    <row r="70" spans="1:5" x14ac:dyDescent="0.2">
      <c r="A70" s="54"/>
      <c r="B70" s="54"/>
      <c r="C70" s="234"/>
      <c r="D70" s="54"/>
      <c r="E70" s="54"/>
    </row>
    <row r="71" spans="1:5" x14ac:dyDescent="0.2">
      <c r="A71" s="53" t="s">
        <v>380</v>
      </c>
      <c r="B71" s="53"/>
      <c r="C71" s="273"/>
      <c r="D71" s="53"/>
      <c r="E71" s="53"/>
    </row>
    <row r="72" spans="1:5" x14ac:dyDescent="0.2">
      <c r="A72" s="52" t="s">
        <v>103</v>
      </c>
      <c r="B72" s="52" t="s">
        <v>104</v>
      </c>
      <c r="C72" s="274" t="s">
        <v>105</v>
      </c>
      <c r="D72" s="52" t="s">
        <v>217</v>
      </c>
      <c r="E72" s="52" t="s">
        <v>120</v>
      </c>
    </row>
    <row r="73" spans="1:5" x14ac:dyDescent="0.2">
      <c r="A73" s="51">
        <v>4300</v>
      </c>
      <c r="B73" s="48" t="s">
        <v>379</v>
      </c>
      <c r="C73" s="277">
        <f>+C74+C77+C83+C85+C87</f>
        <v>18572672.210000001</v>
      </c>
      <c r="D73" s="48"/>
      <c r="E73" s="48"/>
    </row>
    <row r="74" spans="1:5" x14ac:dyDescent="0.2">
      <c r="A74" s="51">
        <v>4310</v>
      </c>
      <c r="B74" s="48" t="s">
        <v>378</v>
      </c>
      <c r="C74" s="277">
        <f>SUM(C75:C76)</f>
        <v>14675324.710000001</v>
      </c>
      <c r="D74" s="48"/>
      <c r="E74" s="48"/>
    </row>
    <row r="75" spans="1:5" ht="45" x14ac:dyDescent="0.2">
      <c r="A75" s="51">
        <v>4311</v>
      </c>
      <c r="B75" s="48" t="s">
        <v>377</v>
      </c>
      <c r="C75" s="277">
        <v>14675324.710000001</v>
      </c>
      <c r="D75" s="48" t="s">
        <v>1591</v>
      </c>
      <c r="E75" s="56" t="s">
        <v>1592</v>
      </c>
    </row>
    <row r="76" spans="1:5" x14ac:dyDescent="0.2">
      <c r="A76" s="51">
        <v>4319</v>
      </c>
      <c r="B76" s="48" t="s">
        <v>376</v>
      </c>
      <c r="C76" s="277">
        <v>0</v>
      </c>
      <c r="D76" s="48"/>
      <c r="E76" s="48"/>
    </row>
    <row r="77" spans="1:5" x14ac:dyDescent="0.2">
      <c r="A77" s="51">
        <v>4320</v>
      </c>
      <c r="B77" s="48" t="s">
        <v>375</v>
      </c>
      <c r="C77" s="277">
        <f>SUM(C78:C82)</f>
        <v>0</v>
      </c>
      <c r="D77" s="48"/>
      <c r="E77" s="48"/>
    </row>
    <row r="78" spans="1:5" x14ac:dyDescent="0.2">
      <c r="A78" s="51">
        <v>4321</v>
      </c>
      <c r="B78" s="48" t="s">
        <v>374</v>
      </c>
      <c r="C78" s="277">
        <v>0</v>
      </c>
      <c r="D78" s="48"/>
      <c r="E78" s="48"/>
    </row>
    <row r="79" spans="1:5" x14ac:dyDescent="0.2">
      <c r="A79" s="51">
        <v>4322</v>
      </c>
      <c r="B79" s="48" t="s">
        <v>373</v>
      </c>
      <c r="C79" s="277">
        <v>0</v>
      </c>
      <c r="D79" s="48"/>
      <c r="E79" s="48"/>
    </row>
    <row r="80" spans="1:5" x14ac:dyDescent="0.2">
      <c r="A80" s="51">
        <v>4323</v>
      </c>
      <c r="B80" s="48" t="s">
        <v>372</v>
      </c>
      <c r="C80" s="277">
        <v>0</v>
      </c>
      <c r="D80" s="48"/>
      <c r="E80" s="48"/>
    </row>
    <row r="81" spans="1:5" x14ac:dyDescent="0.2">
      <c r="A81" s="51">
        <v>4324</v>
      </c>
      <c r="B81" s="48" t="s">
        <v>371</v>
      </c>
      <c r="C81" s="277">
        <v>0</v>
      </c>
      <c r="D81" s="48"/>
      <c r="E81" s="48"/>
    </row>
    <row r="82" spans="1:5" x14ac:dyDescent="0.2">
      <c r="A82" s="51">
        <v>4325</v>
      </c>
      <c r="B82" s="48" t="s">
        <v>370</v>
      </c>
      <c r="C82" s="277">
        <v>0</v>
      </c>
      <c r="D82" s="48"/>
      <c r="E82" s="48"/>
    </row>
    <row r="83" spans="1:5" x14ac:dyDescent="0.2">
      <c r="A83" s="51">
        <v>4330</v>
      </c>
      <c r="B83" s="48" t="s">
        <v>369</v>
      </c>
      <c r="C83" s="277">
        <f>SUM(C84)</f>
        <v>0</v>
      </c>
      <c r="D83" s="48"/>
      <c r="E83" s="48"/>
    </row>
    <row r="84" spans="1:5" x14ac:dyDescent="0.2">
      <c r="A84" s="51">
        <v>4331</v>
      </c>
      <c r="B84" s="48" t="s">
        <v>369</v>
      </c>
      <c r="C84" s="277">
        <v>0</v>
      </c>
      <c r="D84" s="48"/>
      <c r="E84" s="48"/>
    </row>
    <row r="85" spans="1:5" x14ac:dyDescent="0.2">
      <c r="A85" s="51">
        <v>4340</v>
      </c>
      <c r="B85" s="48" t="s">
        <v>368</v>
      </c>
      <c r="C85" s="277">
        <f>SUM(C86)</f>
        <v>0</v>
      </c>
      <c r="D85" s="48"/>
      <c r="E85" s="48"/>
    </row>
    <row r="86" spans="1:5" x14ac:dyDescent="0.2">
      <c r="A86" s="51">
        <v>4341</v>
      </c>
      <c r="B86" s="48" t="s">
        <v>368</v>
      </c>
      <c r="C86" s="277">
        <v>0</v>
      </c>
      <c r="D86" s="48"/>
      <c r="E86" s="48"/>
    </row>
    <row r="87" spans="1:5" x14ac:dyDescent="0.2">
      <c r="A87" s="51">
        <v>4390</v>
      </c>
      <c r="B87" s="48" t="s">
        <v>362</v>
      </c>
      <c r="C87" s="277">
        <f>SUM(C88:C94)</f>
        <v>3897347.5</v>
      </c>
      <c r="D87" s="48"/>
      <c r="E87" s="48"/>
    </row>
    <row r="88" spans="1:5" x14ac:dyDescent="0.2">
      <c r="A88" s="51">
        <v>4392</v>
      </c>
      <c r="B88" s="48" t="s">
        <v>367</v>
      </c>
      <c r="C88" s="277">
        <v>0</v>
      </c>
      <c r="D88" s="48"/>
      <c r="E88" s="48"/>
    </row>
    <row r="89" spans="1:5" x14ac:dyDescent="0.2">
      <c r="A89" s="51">
        <v>4393</v>
      </c>
      <c r="B89" s="48" t="s">
        <v>366</v>
      </c>
      <c r="C89" s="277">
        <v>0</v>
      </c>
      <c r="D89" s="48"/>
      <c r="E89" s="48"/>
    </row>
    <row r="90" spans="1:5" x14ac:dyDescent="0.2">
      <c r="A90" s="51">
        <v>4394</v>
      </c>
      <c r="B90" s="48" t="s">
        <v>365</v>
      </c>
      <c r="C90" s="277">
        <v>0</v>
      </c>
      <c r="D90" s="48"/>
      <c r="E90" s="48"/>
    </row>
    <row r="91" spans="1:5" x14ac:dyDescent="0.2">
      <c r="A91" s="51">
        <v>4395</v>
      </c>
      <c r="B91" s="48" t="s">
        <v>246</v>
      </c>
      <c r="C91" s="277">
        <v>0</v>
      </c>
      <c r="D91" s="48"/>
      <c r="E91" s="48"/>
    </row>
    <row r="92" spans="1:5" x14ac:dyDescent="0.2">
      <c r="A92" s="51">
        <v>4396</v>
      </c>
      <c r="B92" s="48" t="s">
        <v>364</v>
      </c>
      <c r="C92" s="277">
        <v>0</v>
      </c>
      <c r="D92" s="48"/>
      <c r="E92" s="48"/>
    </row>
    <row r="93" spans="1:5" x14ac:dyDescent="0.2">
      <c r="A93" s="51">
        <v>4397</v>
      </c>
      <c r="B93" s="48" t="s">
        <v>363</v>
      </c>
      <c r="C93" s="277">
        <v>0</v>
      </c>
      <c r="D93" s="48"/>
      <c r="E93" s="48"/>
    </row>
    <row r="94" spans="1:5" ht="22.5" x14ac:dyDescent="0.2">
      <c r="A94" s="51">
        <v>4399</v>
      </c>
      <c r="B94" s="48" t="s">
        <v>362</v>
      </c>
      <c r="C94" s="277">
        <v>3897347.5</v>
      </c>
      <c r="D94" s="48" t="s">
        <v>1593</v>
      </c>
      <c r="E94" s="56" t="s">
        <v>1594</v>
      </c>
    </row>
    <row r="95" spans="1:5" x14ac:dyDescent="0.2">
      <c r="A95" s="54"/>
      <c r="B95" s="54"/>
      <c r="C95" s="234"/>
      <c r="D95" s="54"/>
      <c r="E95" s="54"/>
    </row>
    <row r="96" spans="1:5" x14ac:dyDescent="0.2">
      <c r="A96" s="53" t="s">
        <v>361</v>
      </c>
      <c r="B96" s="53"/>
      <c r="C96" s="273"/>
      <c r="D96" s="53"/>
      <c r="E96" s="53"/>
    </row>
    <row r="97" spans="1:5" x14ac:dyDescent="0.2">
      <c r="A97" s="52" t="s">
        <v>103</v>
      </c>
      <c r="B97" s="52" t="s">
        <v>104</v>
      </c>
      <c r="C97" s="274" t="s">
        <v>105</v>
      </c>
      <c r="D97" s="52" t="s">
        <v>360</v>
      </c>
      <c r="E97" s="52" t="s">
        <v>120</v>
      </c>
    </row>
    <row r="98" spans="1:5" x14ac:dyDescent="0.2">
      <c r="A98" s="51">
        <v>5000</v>
      </c>
      <c r="B98" s="48" t="s">
        <v>359</v>
      </c>
      <c r="C98" s="296">
        <f>+C99+C127+C160+C170+C185+C218</f>
        <v>85470456.189999998</v>
      </c>
      <c r="D98" s="49">
        <f>IFERROR(C98/C98,"")</f>
        <v>1</v>
      </c>
      <c r="E98" s="48"/>
    </row>
    <row r="99" spans="1:5" x14ac:dyDescent="0.2">
      <c r="A99" s="51">
        <v>5100</v>
      </c>
      <c r="B99" s="48" t="s">
        <v>358</v>
      </c>
      <c r="C99" s="296">
        <f>+C100+C107+C117</f>
        <v>58306112.290000007</v>
      </c>
      <c r="D99" s="49">
        <f>IFERROR(C99/C98,"")</f>
        <v>0.68217855489604595</v>
      </c>
      <c r="E99" s="48"/>
    </row>
    <row r="100" spans="1:5" x14ac:dyDescent="0.2">
      <c r="A100" s="51">
        <v>5110</v>
      </c>
      <c r="B100" s="48" t="s">
        <v>357</v>
      </c>
      <c r="C100" s="296">
        <f>SUM(C101:C106)</f>
        <v>47231488.020000003</v>
      </c>
      <c r="D100" s="49">
        <f>IFERROR(C100/C99,"")</f>
        <v>0.81006066371021967</v>
      </c>
      <c r="E100" s="48"/>
    </row>
    <row r="101" spans="1:5" x14ac:dyDescent="0.2">
      <c r="A101" s="51">
        <v>5111</v>
      </c>
      <c r="B101" s="48" t="s">
        <v>356</v>
      </c>
      <c r="C101" s="277">
        <v>24660456.670000002</v>
      </c>
      <c r="D101" s="49">
        <f>IFERROR(C101/$C$100,"")</f>
        <v>0.52211898679875635</v>
      </c>
      <c r="E101" s="48"/>
    </row>
    <row r="102" spans="1:5" x14ac:dyDescent="0.2">
      <c r="A102" s="51">
        <v>5112</v>
      </c>
      <c r="B102" s="48" t="s">
        <v>355</v>
      </c>
      <c r="C102" s="277">
        <v>1562035.31</v>
      </c>
      <c r="D102" s="49">
        <f t="shared" ref="D102:D106" si="0">IFERROR(C102/$C$100,"")</f>
        <v>3.307190553341368E-2</v>
      </c>
      <c r="E102" s="48"/>
    </row>
    <row r="103" spans="1:5" x14ac:dyDescent="0.2">
      <c r="A103" s="51">
        <v>5113</v>
      </c>
      <c r="B103" s="48" t="s">
        <v>354</v>
      </c>
      <c r="C103" s="277">
        <v>5320833.41</v>
      </c>
      <c r="D103" s="49">
        <f t="shared" si="0"/>
        <v>0.11265436752166082</v>
      </c>
      <c r="E103" s="48"/>
    </row>
    <row r="104" spans="1:5" x14ac:dyDescent="0.2">
      <c r="A104" s="51">
        <v>5114</v>
      </c>
      <c r="B104" s="48" t="s">
        <v>353</v>
      </c>
      <c r="C104" s="277">
        <v>4984315.0999999996</v>
      </c>
      <c r="D104" s="49">
        <f t="shared" si="0"/>
        <v>0.10552949544781247</v>
      </c>
      <c r="E104" s="48"/>
    </row>
    <row r="105" spans="1:5" x14ac:dyDescent="0.2">
      <c r="A105" s="51">
        <v>5115</v>
      </c>
      <c r="B105" s="48" t="s">
        <v>352</v>
      </c>
      <c r="C105" s="277">
        <v>10703847.529999999</v>
      </c>
      <c r="D105" s="49">
        <f t="shared" si="0"/>
        <v>0.2266252446983566</v>
      </c>
      <c r="E105" s="48"/>
    </row>
    <row r="106" spans="1:5" x14ac:dyDescent="0.2">
      <c r="A106" s="51">
        <v>5116</v>
      </c>
      <c r="B106" s="48" t="s">
        <v>351</v>
      </c>
      <c r="C106" s="277">
        <v>0</v>
      </c>
      <c r="D106" s="49">
        <f t="shared" si="0"/>
        <v>0</v>
      </c>
      <c r="E106" s="48"/>
    </row>
    <row r="107" spans="1:5" x14ac:dyDescent="0.2">
      <c r="A107" s="51">
        <v>5120</v>
      </c>
      <c r="B107" s="48" t="s">
        <v>350</v>
      </c>
      <c r="C107" s="277">
        <f>SUM(C108:C116)</f>
        <v>1440424.27</v>
      </c>
      <c r="D107" s="49">
        <f>IFERROR(C107/$C$99,"")</f>
        <v>2.4704515760469337E-2</v>
      </c>
      <c r="E107" s="48"/>
    </row>
    <row r="108" spans="1:5" x14ac:dyDescent="0.2">
      <c r="A108" s="51">
        <v>5121</v>
      </c>
      <c r="B108" s="48" t="s">
        <v>349</v>
      </c>
      <c r="C108" s="277">
        <v>279753.53999999998</v>
      </c>
      <c r="D108" s="49">
        <f>IFERROR(C108/$C$107,"")</f>
        <v>0.19421606940849448</v>
      </c>
      <c r="E108" s="48"/>
    </row>
    <row r="109" spans="1:5" x14ac:dyDescent="0.2">
      <c r="A109" s="51">
        <v>5122</v>
      </c>
      <c r="B109" s="48" t="s">
        <v>348</v>
      </c>
      <c r="C109" s="277">
        <v>17916.259999999998</v>
      </c>
      <c r="D109" s="49">
        <f t="shared" ref="D109:D116" si="1">IFERROR(C109/$C$107,"")</f>
        <v>1.2438182536316192E-2</v>
      </c>
      <c r="E109" s="48"/>
    </row>
    <row r="110" spans="1:5" x14ac:dyDescent="0.2">
      <c r="A110" s="51">
        <v>5123</v>
      </c>
      <c r="B110" s="48" t="s">
        <v>347</v>
      </c>
      <c r="C110" s="277">
        <v>0</v>
      </c>
      <c r="D110" s="49">
        <f t="shared" si="1"/>
        <v>0</v>
      </c>
      <c r="E110" s="48"/>
    </row>
    <row r="111" spans="1:5" x14ac:dyDescent="0.2">
      <c r="A111" s="51">
        <v>5124</v>
      </c>
      <c r="B111" s="48" t="s">
        <v>346</v>
      </c>
      <c r="C111" s="277">
        <v>28160.080000000002</v>
      </c>
      <c r="D111" s="49">
        <f t="shared" si="1"/>
        <v>1.9549851100467783E-2</v>
      </c>
      <c r="E111" s="48"/>
    </row>
    <row r="112" spans="1:5" x14ac:dyDescent="0.2">
      <c r="A112" s="51">
        <v>5125</v>
      </c>
      <c r="B112" s="48" t="s">
        <v>345</v>
      </c>
      <c r="C112" s="277">
        <v>105736.02</v>
      </c>
      <c r="D112" s="49">
        <f t="shared" si="1"/>
        <v>7.3406163865872662E-2</v>
      </c>
      <c r="E112" s="48"/>
    </row>
    <row r="113" spans="1:5" x14ac:dyDescent="0.2">
      <c r="A113" s="51">
        <v>5126</v>
      </c>
      <c r="B113" s="48" t="s">
        <v>344</v>
      </c>
      <c r="C113" s="277">
        <v>847779.91</v>
      </c>
      <c r="D113" s="49">
        <f t="shared" si="1"/>
        <v>0.58856263925627972</v>
      </c>
      <c r="E113" s="48"/>
    </row>
    <row r="114" spans="1:5" x14ac:dyDescent="0.2">
      <c r="A114" s="51">
        <v>5127</v>
      </c>
      <c r="B114" s="48" t="s">
        <v>343</v>
      </c>
      <c r="C114" s="277">
        <v>14116.72</v>
      </c>
      <c r="D114" s="49">
        <f t="shared" si="1"/>
        <v>9.8003902697362897E-3</v>
      </c>
      <c r="E114" s="48"/>
    </row>
    <row r="115" spans="1:5" x14ac:dyDescent="0.2">
      <c r="A115" s="51">
        <v>5128</v>
      </c>
      <c r="B115" s="48" t="s">
        <v>342</v>
      </c>
      <c r="C115" s="277">
        <v>0</v>
      </c>
      <c r="D115" s="49">
        <f t="shared" si="1"/>
        <v>0</v>
      </c>
      <c r="E115" s="48"/>
    </row>
    <row r="116" spans="1:5" x14ac:dyDescent="0.2">
      <c r="A116" s="51">
        <v>5129</v>
      </c>
      <c r="B116" s="48" t="s">
        <v>341</v>
      </c>
      <c r="C116" s="277">
        <v>146961.74</v>
      </c>
      <c r="D116" s="49">
        <f t="shared" si="1"/>
        <v>0.1020267035628329</v>
      </c>
      <c r="E116" s="48"/>
    </row>
    <row r="117" spans="1:5" x14ac:dyDescent="0.2">
      <c r="A117" s="51">
        <v>5130</v>
      </c>
      <c r="B117" s="48" t="s">
        <v>340</v>
      </c>
      <c r="C117" s="277">
        <f>SUM(C118:C126)</f>
        <v>9634199.9999999981</v>
      </c>
      <c r="D117" s="49">
        <f>IFERROR(C117/$C$99,"")</f>
        <v>0.16523482052931088</v>
      </c>
      <c r="E117" s="48"/>
    </row>
    <row r="118" spans="1:5" x14ac:dyDescent="0.2">
      <c r="A118" s="51">
        <v>5131</v>
      </c>
      <c r="B118" s="48" t="s">
        <v>339</v>
      </c>
      <c r="C118" s="277">
        <v>666815.39</v>
      </c>
      <c r="D118" s="49">
        <f>IFERROR(C118/$C$117,"")</f>
        <v>6.9213363849619083E-2</v>
      </c>
      <c r="E118" s="48"/>
    </row>
    <row r="119" spans="1:5" x14ac:dyDescent="0.2">
      <c r="A119" s="51">
        <v>5132</v>
      </c>
      <c r="B119" s="48" t="s">
        <v>338</v>
      </c>
      <c r="C119" s="277">
        <v>510376.74</v>
      </c>
      <c r="D119" s="49">
        <f t="shared" ref="D119:D126" si="2">IFERROR(C119/$C$117,"")</f>
        <v>5.2975518465466782E-2</v>
      </c>
      <c r="E119" s="48"/>
    </row>
    <row r="120" spans="1:5" x14ac:dyDescent="0.2">
      <c r="A120" s="51">
        <v>5133</v>
      </c>
      <c r="B120" s="48" t="s">
        <v>337</v>
      </c>
      <c r="C120" s="277">
        <v>3582826.82</v>
      </c>
      <c r="D120" s="49">
        <f t="shared" si="2"/>
        <v>0.37188628220298525</v>
      </c>
      <c r="E120" s="48"/>
    </row>
    <row r="121" spans="1:5" x14ac:dyDescent="0.2">
      <c r="A121" s="51">
        <v>5134</v>
      </c>
      <c r="B121" s="48" t="s">
        <v>336</v>
      </c>
      <c r="C121" s="277">
        <v>2353144.09</v>
      </c>
      <c r="D121" s="49">
        <f t="shared" si="2"/>
        <v>0.24424903884079635</v>
      </c>
      <c r="E121" s="48"/>
    </row>
    <row r="122" spans="1:5" x14ac:dyDescent="0.2">
      <c r="A122" s="51">
        <v>5135</v>
      </c>
      <c r="B122" s="48" t="s">
        <v>335</v>
      </c>
      <c r="C122" s="277">
        <v>1248120.54</v>
      </c>
      <c r="D122" s="49">
        <f t="shared" si="2"/>
        <v>0.12955103070312016</v>
      </c>
      <c r="E122" s="48"/>
    </row>
    <row r="123" spans="1:5" x14ac:dyDescent="0.2">
      <c r="A123" s="51">
        <v>5136</v>
      </c>
      <c r="B123" s="48" t="s">
        <v>334</v>
      </c>
      <c r="C123" s="277">
        <v>255168.52</v>
      </c>
      <c r="D123" s="49">
        <f t="shared" si="2"/>
        <v>2.6485698864462025E-2</v>
      </c>
      <c r="E123" s="48"/>
    </row>
    <row r="124" spans="1:5" x14ac:dyDescent="0.2">
      <c r="A124" s="51">
        <v>5137</v>
      </c>
      <c r="B124" s="48" t="s">
        <v>333</v>
      </c>
      <c r="C124" s="277">
        <v>32856.370000000003</v>
      </c>
      <c r="D124" s="49">
        <f t="shared" si="2"/>
        <v>3.4103890307446397E-3</v>
      </c>
      <c r="E124" s="48"/>
    </row>
    <row r="125" spans="1:5" x14ac:dyDescent="0.2">
      <c r="A125" s="51">
        <v>5138</v>
      </c>
      <c r="B125" s="48" t="s">
        <v>332</v>
      </c>
      <c r="C125" s="277">
        <v>146155.75</v>
      </c>
      <c r="D125" s="49">
        <f t="shared" si="2"/>
        <v>1.5170512341450252E-2</v>
      </c>
      <c r="E125" s="48"/>
    </row>
    <row r="126" spans="1:5" x14ac:dyDescent="0.2">
      <c r="A126" s="51">
        <v>5139</v>
      </c>
      <c r="B126" s="48" t="s">
        <v>331</v>
      </c>
      <c r="C126" s="277">
        <v>838735.78</v>
      </c>
      <c r="D126" s="49">
        <f t="shared" si="2"/>
        <v>8.7058165701355605E-2</v>
      </c>
      <c r="E126" s="48"/>
    </row>
    <row r="127" spans="1:5" x14ac:dyDescent="0.2">
      <c r="A127" s="51">
        <v>5200</v>
      </c>
      <c r="B127" s="48" t="s">
        <v>330</v>
      </c>
      <c r="C127" s="277">
        <f>+C128+C131+C134+C137+C142+C146+C149+C151+C157</f>
        <v>99900.36</v>
      </c>
      <c r="D127" s="49">
        <f>IFERROR(C127/$C$98,"")</f>
        <v>1.1688291422935952E-3</v>
      </c>
      <c r="E127" s="48"/>
    </row>
    <row r="128" spans="1:5" x14ac:dyDescent="0.2">
      <c r="A128" s="51">
        <v>5210</v>
      </c>
      <c r="B128" s="48" t="s">
        <v>329</v>
      </c>
      <c r="C128" s="277">
        <f>SUM(C129:C130)</f>
        <v>0</v>
      </c>
      <c r="D128" s="49">
        <f>IFERROR(C128/$C$127,"")</f>
        <v>0</v>
      </c>
      <c r="E128" s="48"/>
    </row>
    <row r="129" spans="1:5" x14ac:dyDescent="0.2">
      <c r="A129" s="51">
        <v>5211</v>
      </c>
      <c r="B129" s="48" t="s">
        <v>328</v>
      </c>
      <c r="C129" s="277">
        <v>0</v>
      </c>
      <c r="D129" s="49">
        <v>0</v>
      </c>
      <c r="E129" s="48"/>
    </row>
    <row r="130" spans="1:5" x14ac:dyDescent="0.2">
      <c r="A130" s="51">
        <v>5212</v>
      </c>
      <c r="B130" s="48" t="s">
        <v>327</v>
      </c>
      <c r="C130" s="277">
        <v>0</v>
      </c>
      <c r="D130" s="49">
        <v>0</v>
      </c>
      <c r="E130" s="48"/>
    </row>
    <row r="131" spans="1:5" x14ac:dyDescent="0.2">
      <c r="A131" s="51">
        <v>5220</v>
      </c>
      <c r="B131" s="48" t="s">
        <v>326</v>
      </c>
      <c r="C131" s="277">
        <f>SUM(C132:C133)</f>
        <v>0</v>
      </c>
      <c r="D131" s="49">
        <v>0</v>
      </c>
      <c r="E131" s="48"/>
    </row>
    <row r="132" spans="1:5" x14ac:dyDescent="0.2">
      <c r="A132" s="51">
        <v>5221</v>
      </c>
      <c r="B132" s="48" t="s">
        <v>325</v>
      </c>
      <c r="C132" s="277">
        <v>0</v>
      </c>
      <c r="D132" s="49">
        <v>0</v>
      </c>
      <c r="E132" s="48"/>
    </row>
    <row r="133" spans="1:5" x14ac:dyDescent="0.2">
      <c r="A133" s="51">
        <v>5222</v>
      </c>
      <c r="B133" s="48" t="s">
        <v>324</v>
      </c>
      <c r="C133" s="277">
        <v>0</v>
      </c>
      <c r="D133" s="49">
        <v>0</v>
      </c>
      <c r="E133" s="48"/>
    </row>
    <row r="134" spans="1:5" x14ac:dyDescent="0.2">
      <c r="A134" s="51">
        <v>5230</v>
      </c>
      <c r="B134" s="48" t="s">
        <v>323</v>
      </c>
      <c r="C134" s="277">
        <f>SUM(C135:C136)</f>
        <v>0</v>
      </c>
      <c r="D134" s="49">
        <v>0</v>
      </c>
      <c r="E134" s="48"/>
    </row>
    <row r="135" spans="1:5" x14ac:dyDescent="0.2">
      <c r="A135" s="51">
        <v>5231</v>
      </c>
      <c r="B135" s="48" t="s">
        <v>322</v>
      </c>
      <c r="C135" s="277">
        <v>0</v>
      </c>
      <c r="D135" s="49">
        <v>0</v>
      </c>
      <c r="E135" s="48"/>
    </row>
    <row r="136" spans="1:5" x14ac:dyDescent="0.2">
      <c r="A136" s="51">
        <v>5232</v>
      </c>
      <c r="B136" s="48" t="s">
        <v>321</v>
      </c>
      <c r="C136" s="277">
        <v>0</v>
      </c>
      <c r="D136" s="49">
        <v>0</v>
      </c>
      <c r="E136" s="48"/>
    </row>
    <row r="137" spans="1:5" x14ac:dyDescent="0.2">
      <c r="A137" s="51">
        <v>5240</v>
      </c>
      <c r="B137" s="48" t="s">
        <v>320</v>
      </c>
      <c r="C137" s="277">
        <f>SUM(C138:C141)</f>
        <v>99900.36</v>
      </c>
      <c r="D137" s="49">
        <f>IFERROR(C137/$C$127,"")</f>
        <v>1</v>
      </c>
      <c r="E137" s="48"/>
    </row>
    <row r="138" spans="1:5" x14ac:dyDescent="0.2">
      <c r="A138" s="51">
        <v>5241</v>
      </c>
      <c r="B138" s="48" t="s">
        <v>319</v>
      </c>
      <c r="C138" s="277">
        <v>0</v>
      </c>
      <c r="D138" s="49">
        <f>IFERROR(C138/$C$137,"")</f>
        <v>0</v>
      </c>
      <c r="E138" s="48"/>
    </row>
    <row r="139" spans="1:5" x14ac:dyDescent="0.2">
      <c r="A139" s="51">
        <v>5242</v>
      </c>
      <c r="B139" s="48" t="s">
        <v>318</v>
      </c>
      <c r="C139" s="277">
        <v>0</v>
      </c>
      <c r="D139" s="49">
        <f t="shared" ref="D139:D141" si="3">IFERROR(C139/$C$137,"")</f>
        <v>0</v>
      </c>
      <c r="E139" s="48"/>
    </row>
    <row r="140" spans="1:5" x14ac:dyDescent="0.2">
      <c r="A140" s="51">
        <v>5243</v>
      </c>
      <c r="B140" s="48" t="s">
        <v>317</v>
      </c>
      <c r="C140" s="277">
        <v>0</v>
      </c>
      <c r="D140" s="49">
        <f t="shared" si="3"/>
        <v>0</v>
      </c>
      <c r="E140" s="48"/>
    </row>
    <row r="141" spans="1:5" x14ac:dyDescent="0.2">
      <c r="A141" s="51">
        <v>5244</v>
      </c>
      <c r="B141" s="48" t="s">
        <v>316</v>
      </c>
      <c r="C141" s="277">
        <v>99900.36</v>
      </c>
      <c r="D141" s="49">
        <f t="shared" si="3"/>
        <v>1</v>
      </c>
      <c r="E141" s="48"/>
    </row>
    <row r="142" spans="1:5" x14ac:dyDescent="0.2">
      <c r="A142" s="51">
        <v>5250</v>
      </c>
      <c r="B142" s="48" t="s">
        <v>315</v>
      </c>
      <c r="C142" s="277">
        <f>SUM(C143:C145)</f>
        <v>0</v>
      </c>
      <c r="D142" s="49">
        <v>0</v>
      </c>
      <c r="E142" s="48"/>
    </row>
    <row r="143" spans="1:5" x14ac:dyDescent="0.2">
      <c r="A143" s="51">
        <v>5251</v>
      </c>
      <c r="B143" s="48" t="s">
        <v>314</v>
      </c>
      <c r="C143" s="277">
        <v>0</v>
      </c>
      <c r="D143" s="49">
        <v>0</v>
      </c>
      <c r="E143" s="48"/>
    </row>
    <row r="144" spans="1:5" x14ac:dyDescent="0.2">
      <c r="A144" s="51">
        <v>5252</v>
      </c>
      <c r="B144" s="48" t="s">
        <v>313</v>
      </c>
      <c r="C144" s="277">
        <v>0</v>
      </c>
      <c r="D144" s="49">
        <v>0</v>
      </c>
      <c r="E144" s="48"/>
    </row>
    <row r="145" spans="1:5" x14ac:dyDescent="0.2">
      <c r="A145" s="51">
        <v>5259</v>
      </c>
      <c r="B145" s="48" t="s">
        <v>312</v>
      </c>
      <c r="C145" s="277">
        <v>0</v>
      </c>
      <c r="D145" s="49">
        <v>0</v>
      </c>
      <c r="E145" s="48"/>
    </row>
    <row r="146" spans="1:5" x14ac:dyDescent="0.2">
      <c r="A146" s="51">
        <v>5260</v>
      </c>
      <c r="B146" s="48" t="s">
        <v>311</v>
      </c>
      <c r="C146" s="277">
        <f>SUM(C147:C148)</f>
        <v>0</v>
      </c>
      <c r="D146" s="49">
        <v>0</v>
      </c>
      <c r="E146" s="48"/>
    </row>
    <row r="147" spans="1:5" x14ac:dyDescent="0.2">
      <c r="A147" s="51">
        <v>5261</v>
      </c>
      <c r="B147" s="48" t="s">
        <v>310</v>
      </c>
      <c r="C147" s="277">
        <v>0</v>
      </c>
      <c r="D147" s="49">
        <v>0</v>
      </c>
      <c r="E147" s="48"/>
    </row>
    <row r="148" spans="1:5" x14ac:dyDescent="0.2">
      <c r="A148" s="51">
        <v>5262</v>
      </c>
      <c r="B148" s="48" t="s">
        <v>309</v>
      </c>
      <c r="C148" s="277">
        <v>0</v>
      </c>
      <c r="D148" s="49">
        <v>0</v>
      </c>
      <c r="E148" s="48"/>
    </row>
    <row r="149" spans="1:5" x14ac:dyDescent="0.2">
      <c r="A149" s="51">
        <v>5270</v>
      </c>
      <c r="B149" s="48" t="s">
        <v>308</v>
      </c>
      <c r="C149" s="277">
        <f>SUM(C150)</f>
        <v>0</v>
      </c>
      <c r="D149" s="49">
        <v>0</v>
      </c>
      <c r="E149" s="48"/>
    </row>
    <row r="150" spans="1:5" x14ac:dyDescent="0.2">
      <c r="A150" s="51">
        <v>5271</v>
      </c>
      <c r="B150" s="48" t="s">
        <v>307</v>
      </c>
      <c r="C150" s="277">
        <v>0</v>
      </c>
      <c r="D150" s="49">
        <v>0</v>
      </c>
      <c r="E150" s="48"/>
    </row>
    <row r="151" spans="1:5" x14ac:dyDescent="0.2">
      <c r="A151" s="51">
        <v>5280</v>
      </c>
      <c r="B151" s="48" t="s">
        <v>306</v>
      </c>
      <c r="C151" s="277">
        <f>SUM(C152:C156)</f>
        <v>0</v>
      </c>
      <c r="D151" s="49">
        <v>0</v>
      </c>
      <c r="E151" s="48"/>
    </row>
    <row r="152" spans="1:5" x14ac:dyDescent="0.2">
      <c r="A152" s="51">
        <v>5281</v>
      </c>
      <c r="B152" s="48" t="s">
        <v>305</v>
      </c>
      <c r="C152" s="277">
        <v>0</v>
      </c>
      <c r="D152" s="49">
        <v>0</v>
      </c>
      <c r="E152" s="48"/>
    </row>
    <row r="153" spans="1:5" x14ac:dyDescent="0.2">
      <c r="A153" s="51">
        <v>5282</v>
      </c>
      <c r="B153" s="48" t="s">
        <v>304</v>
      </c>
      <c r="C153" s="277">
        <v>0</v>
      </c>
      <c r="D153" s="49">
        <v>0</v>
      </c>
      <c r="E153" s="48"/>
    </row>
    <row r="154" spans="1:5" x14ac:dyDescent="0.2">
      <c r="A154" s="51">
        <v>5283</v>
      </c>
      <c r="B154" s="48" t="s">
        <v>303</v>
      </c>
      <c r="C154" s="277">
        <v>0</v>
      </c>
      <c r="D154" s="49">
        <v>0</v>
      </c>
      <c r="E154" s="48"/>
    </row>
    <row r="155" spans="1:5" x14ac:dyDescent="0.2">
      <c r="A155" s="51">
        <v>5284</v>
      </c>
      <c r="B155" s="48" t="s">
        <v>302</v>
      </c>
      <c r="C155" s="277">
        <v>0</v>
      </c>
      <c r="D155" s="49">
        <v>0</v>
      </c>
      <c r="E155" s="48"/>
    </row>
    <row r="156" spans="1:5" x14ac:dyDescent="0.2">
      <c r="A156" s="51">
        <v>5285</v>
      </c>
      <c r="B156" s="48" t="s">
        <v>301</v>
      </c>
      <c r="C156" s="277">
        <v>0</v>
      </c>
      <c r="D156" s="49">
        <v>0</v>
      </c>
      <c r="E156" s="48"/>
    </row>
    <row r="157" spans="1:5" x14ac:dyDescent="0.2">
      <c r="A157" s="51">
        <v>5290</v>
      </c>
      <c r="B157" s="48" t="s">
        <v>300</v>
      </c>
      <c r="C157" s="277">
        <f>SUM(C158:C159)</f>
        <v>0</v>
      </c>
      <c r="D157" s="49">
        <v>0</v>
      </c>
      <c r="E157" s="48"/>
    </row>
    <row r="158" spans="1:5" x14ac:dyDescent="0.2">
      <c r="A158" s="51">
        <v>5291</v>
      </c>
      <c r="B158" s="48" t="s">
        <v>299</v>
      </c>
      <c r="C158" s="277">
        <v>0</v>
      </c>
      <c r="D158" s="49">
        <v>0</v>
      </c>
      <c r="E158" s="48"/>
    </row>
    <row r="159" spans="1:5" x14ac:dyDescent="0.2">
      <c r="A159" s="51">
        <v>5292</v>
      </c>
      <c r="B159" s="48" t="s">
        <v>298</v>
      </c>
      <c r="C159" s="277">
        <v>0</v>
      </c>
      <c r="D159" s="49">
        <v>0</v>
      </c>
      <c r="E159" s="48"/>
    </row>
    <row r="160" spans="1:5" x14ac:dyDescent="0.2">
      <c r="A160" s="51">
        <v>5300</v>
      </c>
      <c r="B160" s="48" t="s">
        <v>297</v>
      </c>
      <c r="C160" s="277">
        <f>+C161+C164+C167</f>
        <v>0</v>
      </c>
      <c r="D160" s="49">
        <v>0</v>
      </c>
      <c r="E160" s="48"/>
    </row>
    <row r="161" spans="1:5" x14ac:dyDescent="0.2">
      <c r="A161" s="51">
        <v>5310</v>
      </c>
      <c r="B161" s="48" t="s">
        <v>296</v>
      </c>
      <c r="C161" s="277">
        <f>SUM(C162:C163)</f>
        <v>0</v>
      </c>
      <c r="D161" s="49">
        <v>0</v>
      </c>
      <c r="E161" s="48"/>
    </row>
    <row r="162" spans="1:5" x14ac:dyDescent="0.2">
      <c r="A162" s="51">
        <v>5311</v>
      </c>
      <c r="B162" s="48" t="s">
        <v>295</v>
      </c>
      <c r="C162" s="277">
        <v>0</v>
      </c>
      <c r="D162" s="49">
        <v>0</v>
      </c>
      <c r="E162" s="48"/>
    </row>
    <row r="163" spans="1:5" x14ac:dyDescent="0.2">
      <c r="A163" s="51">
        <v>5312</v>
      </c>
      <c r="B163" s="48" t="s">
        <v>294</v>
      </c>
      <c r="C163" s="277">
        <v>0</v>
      </c>
      <c r="D163" s="49">
        <v>0</v>
      </c>
      <c r="E163" s="48"/>
    </row>
    <row r="164" spans="1:5" x14ac:dyDescent="0.2">
      <c r="A164" s="51">
        <v>5320</v>
      </c>
      <c r="B164" s="48" t="s">
        <v>293</v>
      </c>
      <c r="C164" s="277">
        <f>SUM(C165:C166)</f>
        <v>0</v>
      </c>
      <c r="D164" s="49">
        <v>0</v>
      </c>
      <c r="E164" s="48"/>
    </row>
    <row r="165" spans="1:5" x14ac:dyDescent="0.2">
      <c r="A165" s="51">
        <v>5321</v>
      </c>
      <c r="B165" s="48" t="s">
        <v>292</v>
      </c>
      <c r="C165" s="277">
        <v>0</v>
      </c>
      <c r="D165" s="49">
        <v>0</v>
      </c>
      <c r="E165" s="48"/>
    </row>
    <row r="166" spans="1:5" x14ac:dyDescent="0.2">
      <c r="A166" s="51">
        <v>5322</v>
      </c>
      <c r="B166" s="48" t="s">
        <v>291</v>
      </c>
      <c r="C166" s="277">
        <v>0</v>
      </c>
      <c r="D166" s="49">
        <v>0</v>
      </c>
      <c r="E166" s="48"/>
    </row>
    <row r="167" spans="1:5" x14ac:dyDescent="0.2">
      <c r="A167" s="51">
        <v>5330</v>
      </c>
      <c r="B167" s="48" t="s">
        <v>290</v>
      </c>
      <c r="C167" s="277">
        <f>SUM(C168:C169)</f>
        <v>0</v>
      </c>
      <c r="D167" s="49">
        <v>0</v>
      </c>
      <c r="E167" s="48"/>
    </row>
    <row r="168" spans="1:5" x14ac:dyDescent="0.2">
      <c r="A168" s="51">
        <v>5331</v>
      </c>
      <c r="B168" s="48" t="s">
        <v>289</v>
      </c>
      <c r="C168" s="277">
        <v>0</v>
      </c>
      <c r="D168" s="49">
        <v>0</v>
      </c>
      <c r="E168" s="48"/>
    </row>
    <row r="169" spans="1:5" x14ac:dyDescent="0.2">
      <c r="A169" s="51">
        <v>5332</v>
      </c>
      <c r="B169" s="48" t="s">
        <v>288</v>
      </c>
      <c r="C169" s="277">
        <v>0</v>
      </c>
      <c r="D169" s="49">
        <v>0</v>
      </c>
      <c r="E169" s="48"/>
    </row>
    <row r="170" spans="1:5" x14ac:dyDescent="0.2">
      <c r="A170" s="51">
        <v>5400</v>
      </c>
      <c r="B170" s="48" t="s">
        <v>287</v>
      </c>
      <c r="C170" s="277">
        <f>+C171+C174+C177+C180+C182</f>
        <v>0</v>
      </c>
      <c r="D170" s="49">
        <v>0</v>
      </c>
      <c r="E170" s="48"/>
    </row>
    <row r="171" spans="1:5" x14ac:dyDescent="0.2">
      <c r="A171" s="51">
        <v>5410</v>
      </c>
      <c r="B171" s="48" t="s">
        <v>286</v>
      </c>
      <c r="C171" s="277">
        <f>SUM(C172:C173)</f>
        <v>0</v>
      </c>
      <c r="D171" s="49">
        <v>0</v>
      </c>
      <c r="E171" s="48"/>
    </row>
    <row r="172" spans="1:5" x14ac:dyDescent="0.2">
      <c r="A172" s="51">
        <v>5411</v>
      </c>
      <c r="B172" s="48" t="s">
        <v>285</v>
      </c>
      <c r="C172" s="277">
        <v>0</v>
      </c>
      <c r="D172" s="49">
        <v>0</v>
      </c>
      <c r="E172" s="48"/>
    </row>
    <row r="173" spans="1:5" x14ac:dyDescent="0.2">
      <c r="A173" s="51">
        <v>5412</v>
      </c>
      <c r="B173" s="48" t="s">
        <v>284</v>
      </c>
      <c r="C173" s="277">
        <v>0</v>
      </c>
      <c r="D173" s="49">
        <v>0</v>
      </c>
      <c r="E173" s="48"/>
    </row>
    <row r="174" spans="1:5" x14ac:dyDescent="0.2">
      <c r="A174" s="51">
        <v>5420</v>
      </c>
      <c r="B174" s="48" t="s">
        <v>283</v>
      </c>
      <c r="C174" s="277">
        <f>SUM(C175:C176)</f>
        <v>0</v>
      </c>
      <c r="D174" s="49">
        <v>0</v>
      </c>
      <c r="E174" s="48"/>
    </row>
    <row r="175" spans="1:5" x14ac:dyDescent="0.2">
      <c r="A175" s="51">
        <v>5421</v>
      </c>
      <c r="B175" s="48" t="s">
        <v>282</v>
      </c>
      <c r="C175" s="277">
        <v>0</v>
      </c>
      <c r="D175" s="49">
        <v>0</v>
      </c>
      <c r="E175" s="48"/>
    </row>
    <row r="176" spans="1:5" x14ac:dyDescent="0.2">
      <c r="A176" s="51">
        <v>5422</v>
      </c>
      <c r="B176" s="48" t="s">
        <v>281</v>
      </c>
      <c r="C176" s="277">
        <v>0</v>
      </c>
      <c r="D176" s="49">
        <v>0</v>
      </c>
      <c r="E176" s="48"/>
    </row>
    <row r="177" spans="1:5" x14ac:dyDescent="0.2">
      <c r="A177" s="51">
        <v>5430</v>
      </c>
      <c r="B177" s="48" t="s">
        <v>280</v>
      </c>
      <c r="C177" s="277">
        <f>SUM(C178:C179)</f>
        <v>0</v>
      </c>
      <c r="D177" s="49">
        <v>0</v>
      </c>
      <c r="E177" s="48"/>
    </row>
    <row r="178" spans="1:5" x14ac:dyDescent="0.2">
      <c r="A178" s="51">
        <v>5431</v>
      </c>
      <c r="B178" s="48" t="s">
        <v>279</v>
      </c>
      <c r="C178" s="277">
        <v>0</v>
      </c>
      <c r="D178" s="49">
        <v>0</v>
      </c>
      <c r="E178" s="48"/>
    </row>
    <row r="179" spans="1:5" x14ac:dyDescent="0.2">
      <c r="A179" s="51">
        <v>5432</v>
      </c>
      <c r="B179" s="48" t="s">
        <v>278</v>
      </c>
      <c r="C179" s="277">
        <v>0</v>
      </c>
      <c r="D179" s="49">
        <v>0</v>
      </c>
      <c r="E179" s="48"/>
    </row>
    <row r="180" spans="1:5" x14ac:dyDescent="0.2">
      <c r="A180" s="51">
        <v>5440</v>
      </c>
      <c r="B180" s="48" t="s">
        <v>277</v>
      </c>
      <c r="C180" s="277">
        <f>SUM(C181)</f>
        <v>0</v>
      </c>
      <c r="D180" s="49">
        <v>0</v>
      </c>
      <c r="E180" s="48"/>
    </row>
    <row r="181" spans="1:5" x14ac:dyDescent="0.2">
      <c r="A181" s="51">
        <v>5441</v>
      </c>
      <c r="B181" s="48" t="s">
        <v>277</v>
      </c>
      <c r="C181" s="277">
        <v>0</v>
      </c>
      <c r="D181" s="49">
        <v>0</v>
      </c>
      <c r="E181" s="48"/>
    </row>
    <row r="182" spans="1:5" x14ac:dyDescent="0.2">
      <c r="A182" s="51">
        <v>5450</v>
      </c>
      <c r="B182" s="48" t="s">
        <v>276</v>
      </c>
      <c r="C182" s="277">
        <f>SUM(C183:C184)</f>
        <v>0</v>
      </c>
      <c r="D182" s="49">
        <v>0</v>
      </c>
      <c r="E182" s="48"/>
    </row>
    <row r="183" spans="1:5" x14ac:dyDescent="0.2">
      <c r="A183" s="51">
        <v>5451</v>
      </c>
      <c r="B183" s="48" t="s">
        <v>275</v>
      </c>
      <c r="C183" s="277">
        <v>0</v>
      </c>
      <c r="D183" s="49">
        <v>0</v>
      </c>
      <c r="E183" s="48"/>
    </row>
    <row r="184" spans="1:5" x14ac:dyDescent="0.2">
      <c r="A184" s="51">
        <v>5452</v>
      </c>
      <c r="B184" s="48" t="s">
        <v>274</v>
      </c>
      <c r="C184" s="277">
        <v>0</v>
      </c>
      <c r="D184" s="49">
        <v>0</v>
      </c>
      <c r="E184" s="48"/>
    </row>
    <row r="185" spans="1:5" x14ac:dyDescent="0.2">
      <c r="A185" s="51">
        <v>5500</v>
      </c>
      <c r="B185" s="48" t="s">
        <v>273</v>
      </c>
      <c r="C185" s="277">
        <f>+C186+C195+C198+C204+C206+C208</f>
        <v>27064443.539999999</v>
      </c>
      <c r="D185" s="49">
        <f>IFERROR(C185/$C$98,"")</f>
        <v>0.3166526159616605</v>
      </c>
      <c r="E185" s="48"/>
    </row>
    <row r="186" spans="1:5" x14ac:dyDescent="0.2">
      <c r="A186" s="51">
        <v>5510</v>
      </c>
      <c r="B186" s="48" t="s">
        <v>272</v>
      </c>
      <c r="C186" s="277">
        <f>SUM(C187:C194)</f>
        <v>3432810.12</v>
      </c>
      <c r="D186" s="49">
        <f>IFERROR(C186/$C$185,"")</f>
        <v>0.12683837799681583</v>
      </c>
      <c r="E186" s="48"/>
    </row>
    <row r="187" spans="1:5" x14ac:dyDescent="0.2">
      <c r="A187" s="51">
        <v>5511</v>
      </c>
      <c r="B187" s="48" t="s">
        <v>271</v>
      </c>
      <c r="C187" s="277">
        <v>0</v>
      </c>
      <c r="D187" s="49">
        <f>IFERROR(C187/$C$186,"")</f>
        <v>0</v>
      </c>
      <c r="E187" s="48"/>
    </row>
    <row r="188" spans="1:5" x14ac:dyDescent="0.2">
      <c r="A188" s="51">
        <v>5512</v>
      </c>
      <c r="B188" s="48" t="s">
        <v>270</v>
      </c>
      <c r="C188" s="277">
        <v>0</v>
      </c>
      <c r="D188" s="49">
        <f t="shared" ref="D188:D197" si="4">IFERROR(C188/$C$186,"")</f>
        <v>0</v>
      </c>
      <c r="E188" s="48"/>
    </row>
    <row r="189" spans="1:5" x14ac:dyDescent="0.2">
      <c r="A189" s="51">
        <v>5513</v>
      </c>
      <c r="B189" s="48" t="s">
        <v>269</v>
      </c>
      <c r="C189" s="277">
        <v>2241238.4700000002</v>
      </c>
      <c r="D189" s="49">
        <f t="shared" si="4"/>
        <v>0.65288739885211011</v>
      </c>
      <c r="E189" s="48"/>
    </row>
    <row r="190" spans="1:5" x14ac:dyDescent="0.2">
      <c r="A190" s="51">
        <v>5514</v>
      </c>
      <c r="B190" s="48" t="s">
        <v>268</v>
      </c>
      <c r="C190" s="277">
        <v>0</v>
      </c>
      <c r="D190" s="49">
        <f t="shared" si="4"/>
        <v>0</v>
      </c>
      <c r="E190" s="48"/>
    </row>
    <row r="191" spans="1:5" x14ac:dyDescent="0.2">
      <c r="A191" s="51">
        <v>5515</v>
      </c>
      <c r="B191" s="48" t="s">
        <v>267</v>
      </c>
      <c r="C191" s="277">
        <v>1030769.4</v>
      </c>
      <c r="D191" s="49">
        <f t="shared" si="4"/>
        <v>0.3002698558812219</v>
      </c>
      <c r="E191" s="48"/>
    </row>
    <row r="192" spans="1:5" x14ac:dyDescent="0.2">
      <c r="A192" s="51">
        <v>5516</v>
      </c>
      <c r="B192" s="48" t="s">
        <v>266</v>
      </c>
      <c r="C192" s="277">
        <v>0</v>
      </c>
      <c r="D192" s="49">
        <f t="shared" si="4"/>
        <v>0</v>
      </c>
      <c r="E192" s="48"/>
    </row>
    <row r="193" spans="1:5" x14ac:dyDescent="0.2">
      <c r="A193" s="51">
        <v>5517</v>
      </c>
      <c r="B193" s="48" t="s">
        <v>265</v>
      </c>
      <c r="C193" s="277">
        <v>160802.25</v>
      </c>
      <c r="D193" s="49">
        <f t="shared" si="4"/>
        <v>4.6842745266667998E-2</v>
      </c>
      <c r="E193" s="48"/>
    </row>
    <row r="194" spans="1:5" x14ac:dyDescent="0.2">
      <c r="A194" s="51">
        <v>5518</v>
      </c>
      <c r="B194" s="48" t="s">
        <v>264</v>
      </c>
      <c r="C194" s="277">
        <v>0</v>
      </c>
      <c r="D194" s="49">
        <f t="shared" si="4"/>
        <v>0</v>
      </c>
      <c r="E194" s="48"/>
    </row>
    <row r="195" spans="1:5" x14ac:dyDescent="0.2">
      <c r="A195" s="51">
        <v>5520</v>
      </c>
      <c r="B195" s="48" t="s">
        <v>263</v>
      </c>
      <c r="C195" s="277">
        <f>SUM(C196:C197)</f>
        <v>0</v>
      </c>
      <c r="D195" s="49">
        <f t="shared" si="4"/>
        <v>0</v>
      </c>
      <c r="E195" s="48"/>
    </row>
    <row r="196" spans="1:5" x14ac:dyDescent="0.2">
      <c r="A196" s="51">
        <v>5521</v>
      </c>
      <c r="B196" s="48" t="s">
        <v>262</v>
      </c>
      <c r="C196" s="277">
        <v>0</v>
      </c>
      <c r="D196" s="49">
        <f t="shared" si="4"/>
        <v>0</v>
      </c>
      <c r="E196" s="48"/>
    </row>
    <row r="197" spans="1:5" x14ac:dyDescent="0.2">
      <c r="A197" s="51">
        <v>5522</v>
      </c>
      <c r="B197" s="48" t="s">
        <v>261</v>
      </c>
      <c r="C197" s="277">
        <v>0</v>
      </c>
      <c r="D197" s="49">
        <f t="shared" si="4"/>
        <v>0</v>
      </c>
      <c r="E197" s="48"/>
    </row>
    <row r="198" spans="1:5" x14ac:dyDescent="0.2">
      <c r="A198" s="51">
        <v>5530</v>
      </c>
      <c r="B198" s="48" t="s">
        <v>260</v>
      </c>
      <c r="C198" s="277">
        <f>SUM(C199:C203)</f>
        <v>18433992.489999998</v>
      </c>
      <c r="D198" s="49">
        <f>IFERROR(C198/$C$185,"")</f>
        <v>0.68111477935082643</v>
      </c>
      <c r="E198" s="48"/>
    </row>
    <row r="199" spans="1:5" x14ac:dyDescent="0.2">
      <c r="A199" s="51">
        <v>5531</v>
      </c>
      <c r="B199" s="48" t="s">
        <v>259</v>
      </c>
      <c r="C199" s="277">
        <v>0</v>
      </c>
      <c r="D199" s="49">
        <f>IFERROR(C199/$C$198,"")</f>
        <v>0</v>
      </c>
      <c r="E199" s="48"/>
    </row>
    <row r="200" spans="1:5" x14ac:dyDescent="0.2">
      <c r="A200" s="51">
        <v>5532</v>
      </c>
      <c r="B200" s="48" t="s">
        <v>258</v>
      </c>
      <c r="C200" s="277">
        <v>18433992.489999998</v>
      </c>
      <c r="D200" s="49">
        <f t="shared" ref="D200:D203" si="5">IFERROR(C200/$C$198,"")</f>
        <v>1</v>
      </c>
      <c r="E200" s="48"/>
    </row>
    <row r="201" spans="1:5" x14ac:dyDescent="0.2">
      <c r="A201" s="51">
        <v>5533</v>
      </c>
      <c r="B201" s="48" t="s">
        <v>257</v>
      </c>
      <c r="C201" s="277">
        <v>0</v>
      </c>
      <c r="D201" s="49">
        <f t="shared" si="5"/>
        <v>0</v>
      </c>
      <c r="E201" s="48"/>
    </row>
    <row r="202" spans="1:5" x14ac:dyDescent="0.2">
      <c r="A202" s="51">
        <v>5534</v>
      </c>
      <c r="B202" s="48" t="s">
        <v>256</v>
      </c>
      <c r="C202" s="277">
        <v>0</v>
      </c>
      <c r="D202" s="49">
        <f t="shared" si="5"/>
        <v>0</v>
      </c>
      <c r="E202" s="48"/>
    </row>
    <row r="203" spans="1:5" x14ac:dyDescent="0.2">
      <c r="A203" s="51">
        <v>5535</v>
      </c>
      <c r="B203" s="48" t="s">
        <v>255</v>
      </c>
      <c r="C203" s="277">
        <v>0</v>
      </c>
      <c r="D203" s="49">
        <f t="shared" si="5"/>
        <v>0</v>
      </c>
      <c r="E203" s="48"/>
    </row>
    <row r="204" spans="1:5" x14ac:dyDescent="0.2">
      <c r="A204" s="51">
        <v>5540</v>
      </c>
      <c r="B204" s="48" t="s">
        <v>254</v>
      </c>
      <c r="C204" s="277">
        <f>SUM(C205)</f>
        <v>0</v>
      </c>
      <c r="D204" s="49">
        <v>0</v>
      </c>
      <c r="E204" s="48"/>
    </row>
    <row r="205" spans="1:5" x14ac:dyDescent="0.2">
      <c r="A205" s="51">
        <v>5541</v>
      </c>
      <c r="B205" s="48" t="s">
        <v>254</v>
      </c>
      <c r="C205" s="277">
        <v>0</v>
      </c>
      <c r="D205" s="49">
        <v>0</v>
      </c>
      <c r="E205" s="48"/>
    </row>
    <row r="206" spans="1:5" x14ac:dyDescent="0.2">
      <c r="A206" s="51">
        <v>5550</v>
      </c>
      <c r="B206" s="48" t="s">
        <v>253</v>
      </c>
      <c r="C206" s="277">
        <f>SUM(C207)</f>
        <v>0</v>
      </c>
      <c r="D206" s="49">
        <v>0</v>
      </c>
      <c r="E206" s="48"/>
    </row>
    <row r="207" spans="1:5" x14ac:dyDescent="0.2">
      <c r="A207" s="51">
        <v>5551</v>
      </c>
      <c r="B207" s="48" t="s">
        <v>253</v>
      </c>
      <c r="C207" s="277">
        <v>0</v>
      </c>
      <c r="D207" s="49">
        <v>0</v>
      </c>
      <c r="E207" s="48"/>
    </row>
    <row r="208" spans="1:5" x14ac:dyDescent="0.2">
      <c r="A208" s="51">
        <v>5590</v>
      </c>
      <c r="B208" s="48" t="s">
        <v>252</v>
      </c>
      <c r="C208" s="277">
        <f>SUM(C209:C217)</f>
        <v>5197640.93</v>
      </c>
      <c r="D208" s="49">
        <f>IFERROR(C208/$C$185,"")</f>
        <v>0.19204684265235775</v>
      </c>
      <c r="E208" s="48"/>
    </row>
    <row r="209" spans="1:5" x14ac:dyDescent="0.2">
      <c r="A209" s="51">
        <v>5591</v>
      </c>
      <c r="B209" s="48" t="s">
        <v>251</v>
      </c>
      <c r="C209" s="277">
        <v>0</v>
      </c>
      <c r="D209" s="49">
        <f>IFERROR(C209/$C$208,"")</f>
        <v>0</v>
      </c>
      <c r="E209" s="48"/>
    </row>
    <row r="210" spans="1:5" x14ac:dyDescent="0.2">
      <c r="A210" s="51">
        <v>5592</v>
      </c>
      <c r="B210" s="48" t="s">
        <v>250</v>
      </c>
      <c r="C210" s="277">
        <v>0</v>
      </c>
      <c r="D210" s="49">
        <f t="shared" ref="D210:D217" si="6">IFERROR(C210/$C$208,"")</f>
        <v>0</v>
      </c>
      <c r="E210" s="48"/>
    </row>
    <row r="211" spans="1:5" x14ac:dyDescent="0.2">
      <c r="A211" s="51">
        <v>5593</v>
      </c>
      <c r="B211" s="48" t="s">
        <v>249</v>
      </c>
      <c r="C211" s="277">
        <v>0</v>
      </c>
      <c r="D211" s="49">
        <f t="shared" si="6"/>
        <v>0</v>
      </c>
      <c r="E211" s="48"/>
    </row>
    <row r="212" spans="1:5" x14ac:dyDescent="0.2">
      <c r="A212" s="51">
        <v>5594</v>
      </c>
      <c r="B212" s="48" t="s">
        <v>248</v>
      </c>
      <c r="C212" s="277">
        <v>0</v>
      </c>
      <c r="D212" s="49">
        <f t="shared" si="6"/>
        <v>0</v>
      </c>
      <c r="E212" s="48"/>
    </row>
    <row r="213" spans="1:5" x14ac:dyDescent="0.2">
      <c r="A213" s="51">
        <v>5595</v>
      </c>
      <c r="B213" s="48" t="s">
        <v>247</v>
      </c>
      <c r="C213" s="277">
        <v>0</v>
      </c>
      <c r="D213" s="49">
        <f t="shared" si="6"/>
        <v>0</v>
      </c>
      <c r="E213" s="48"/>
    </row>
    <row r="214" spans="1:5" x14ac:dyDescent="0.2">
      <c r="A214" s="51">
        <v>5596</v>
      </c>
      <c r="B214" s="48" t="s">
        <v>246</v>
      </c>
      <c r="C214" s="277">
        <v>0</v>
      </c>
      <c r="D214" s="49">
        <f t="shared" si="6"/>
        <v>0</v>
      </c>
      <c r="E214" s="48"/>
    </row>
    <row r="215" spans="1:5" x14ac:dyDescent="0.2">
      <c r="A215" s="51">
        <v>5597</v>
      </c>
      <c r="B215" s="48" t="s">
        <v>245</v>
      </c>
      <c r="C215" s="277">
        <v>0</v>
      </c>
      <c r="D215" s="49">
        <f t="shared" si="6"/>
        <v>0</v>
      </c>
      <c r="E215" s="48"/>
    </row>
    <row r="216" spans="1:5" x14ac:dyDescent="0.2">
      <c r="A216" s="51">
        <v>5598</v>
      </c>
      <c r="B216" s="48" t="s">
        <v>244</v>
      </c>
      <c r="C216" s="277">
        <v>0</v>
      </c>
      <c r="D216" s="49">
        <f t="shared" si="6"/>
        <v>0</v>
      </c>
      <c r="E216" s="48"/>
    </row>
    <row r="217" spans="1:5" x14ac:dyDescent="0.2">
      <c r="A217" s="51">
        <v>5599</v>
      </c>
      <c r="B217" s="48" t="s">
        <v>243</v>
      </c>
      <c r="C217" s="277">
        <v>5197640.93</v>
      </c>
      <c r="D217" s="49">
        <f t="shared" si="6"/>
        <v>1</v>
      </c>
      <c r="E217" s="48"/>
    </row>
    <row r="218" spans="1:5" x14ac:dyDescent="0.2">
      <c r="A218" s="51">
        <v>5600</v>
      </c>
      <c r="B218" s="48" t="s">
        <v>242</v>
      </c>
      <c r="C218" s="277">
        <f>SUM(C219:C220)</f>
        <v>0</v>
      </c>
      <c r="D218" s="49">
        <v>0</v>
      </c>
      <c r="E218" s="48"/>
    </row>
    <row r="219" spans="1:5" x14ac:dyDescent="0.2">
      <c r="A219" s="51">
        <v>5610</v>
      </c>
      <c r="B219" s="48" t="s">
        <v>241</v>
      </c>
      <c r="C219" s="277">
        <v>0</v>
      </c>
      <c r="D219" s="49">
        <v>0</v>
      </c>
      <c r="E219" s="48"/>
    </row>
    <row r="220" spans="1:5" x14ac:dyDescent="0.2">
      <c r="A220" s="51">
        <v>5611</v>
      </c>
      <c r="B220" s="48" t="s">
        <v>240</v>
      </c>
      <c r="C220" s="277">
        <v>0</v>
      </c>
      <c r="D220" s="49">
        <v>0</v>
      </c>
      <c r="E220" s="48"/>
    </row>
    <row r="222" spans="1:5" x14ac:dyDescent="0.2">
      <c r="B222" s="41" t="s">
        <v>239</v>
      </c>
    </row>
  </sheetData>
  <sheetProtection formatCells="0" formatColumns="0" formatRows="0" insertColumns="0" insertRows="0" insertHyperlinks="0" deleteColumns="0" deleteRows="0" sort="0" autoFilter="0" pivotTables="0"/>
  <autoFilter ref="A97:E220"/>
  <mergeCells count="3">
    <mergeCell ref="A1:C1"/>
    <mergeCell ref="A2:C2"/>
    <mergeCell ref="A3:C3"/>
  </mergeCells>
  <pageMargins left="0.7" right="0.7" top="0.75" bottom="0.75" header="0.3" footer="0.3"/>
  <pageSetup scale="65"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48.140625" style="60" customWidth="1"/>
    <col min="3" max="3" width="22.85546875" style="60" customWidth="1"/>
    <col min="4" max="5" width="16.7109375" style="60" customWidth="1"/>
    <col min="6" max="16384" width="9.140625" style="60"/>
  </cols>
  <sheetData>
    <row r="1" spans="1:5" ht="18.95" customHeight="1" x14ac:dyDescent="0.2">
      <c r="A1" s="358" t="s">
        <v>1587</v>
      </c>
      <c r="B1" s="358"/>
      <c r="C1" s="358"/>
      <c r="D1" s="58" t="s">
        <v>97</v>
      </c>
      <c r="E1" s="59">
        <v>2021</v>
      </c>
    </row>
    <row r="2" spans="1:5" ht="18.95" customHeight="1" x14ac:dyDescent="0.2">
      <c r="A2" s="358" t="s">
        <v>438</v>
      </c>
      <c r="B2" s="358"/>
      <c r="C2" s="358"/>
      <c r="D2" s="58" t="s">
        <v>99</v>
      </c>
      <c r="E2" s="59" t="s">
        <v>603</v>
      </c>
    </row>
    <row r="3" spans="1:5" ht="18.95" customHeight="1" x14ac:dyDescent="0.2">
      <c r="A3" s="358" t="s">
        <v>1588</v>
      </c>
      <c r="B3" s="358"/>
      <c r="C3" s="358"/>
      <c r="D3" s="58" t="s">
        <v>100</v>
      </c>
      <c r="E3" s="59">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274" t="s">
        <v>105</v>
      </c>
      <c r="D7" s="63" t="s">
        <v>106</v>
      </c>
      <c r="E7" s="63" t="s">
        <v>217</v>
      </c>
    </row>
    <row r="8" spans="1:5" x14ac:dyDescent="0.2">
      <c r="A8" s="64">
        <v>3110</v>
      </c>
      <c r="B8" s="60" t="s">
        <v>293</v>
      </c>
      <c r="C8" s="234">
        <v>171071619.38999999</v>
      </c>
      <c r="D8" s="60" t="s">
        <v>293</v>
      </c>
      <c r="E8" s="60" t="s">
        <v>1401</v>
      </c>
    </row>
    <row r="9" spans="1:5" x14ac:dyDescent="0.2">
      <c r="A9" s="64">
        <v>3120</v>
      </c>
      <c r="B9" s="60" t="s">
        <v>440</v>
      </c>
      <c r="C9" s="234">
        <v>85784011.969999999</v>
      </c>
      <c r="D9" s="60" t="s">
        <v>1595</v>
      </c>
      <c r="E9" s="60" t="s">
        <v>1401</v>
      </c>
    </row>
    <row r="10" spans="1:5" x14ac:dyDescent="0.2">
      <c r="A10" s="64">
        <v>3130</v>
      </c>
      <c r="B10" s="60" t="s">
        <v>441</v>
      </c>
      <c r="C10" s="234">
        <v>0</v>
      </c>
    </row>
    <row r="11" spans="1:5" x14ac:dyDescent="0.2">
      <c r="C11" s="234"/>
    </row>
    <row r="12" spans="1:5" x14ac:dyDescent="0.2">
      <c r="A12" s="62" t="s">
        <v>442</v>
      </c>
      <c r="B12" s="62"/>
      <c r="C12" s="273"/>
      <c r="D12" s="62"/>
      <c r="E12" s="62"/>
    </row>
    <row r="13" spans="1:5" x14ac:dyDescent="0.2">
      <c r="A13" s="63" t="s">
        <v>103</v>
      </c>
      <c r="B13" s="63" t="s">
        <v>104</v>
      </c>
      <c r="C13" s="274" t="s">
        <v>105</v>
      </c>
      <c r="D13" s="63" t="s">
        <v>443</v>
      </c>
      <c r="E13" s="63"/>
    </row>
    <row r="14" spans="1:5" x14ac:dyDescent="0.2">
      <c r="A14" s="64">
        <v>3210</v>
      </c>
      <c r="B14" s="60" t="s">
        <v>444</v>
      </c>
      <c r="C14" s="234">
        <v>28870480.730000004</v>
      </c>
      <c r="D14" s="60" t="s">
        <v>1596</v>
      </c>
    </row>
    <row r="15" spans="1:5" x14ac:dyDescent="0.2">
      <c r="A15" s="64">
        <v>3220</v>
      </c>
      <c r="B15" s="60" t="s">
        <v>445</v>
      </c>
      <c r="C15" s="234">
        <v>320978260.94</v>
      </c>
      <c r="D15" s="60" t="s">
        <v>1597</v>
      </c>
    </row>
    <row r="16" spans="1:5" x14ac:dyDescent="0.2">
      <c r="A16" s="64">
        <v>3230</v>
      </c>
      <c r="B16" s="60" t="s">
        <v>446</v>
      </c>
      <c r="C16" s="234">
        <f>SUM(C17:C20)</f>
        <v>3005470.66</v>
      </c>
    </row>
    <row r="17" spans="1:3" x14ac:dyDescent="0.2">
      <c r="A17" s="64">
        <v>3231</v>
      </c>
      <c r="B17" s="60" t="s">
        <v>447</v>
      </c>
      <c r="C17" s="234">
        <v>3005470.66</v>
      </c>
    </row>
    <row r="18" spans="1:3" x14ac:dyDescent="0.2">
      <c r="A18" s="64">
        <v>3232</v>
      </c>
      <c r="B18" s="60" t="s">
        <v>448</v>
      </c>
      <c r="C18" s="234">
        <v>0</v>
      </c>
    </row>
    <row r="19" spans="1:3" x14ac:dyDescent="0.2">
      <c r="A19" s="64">
        <v>3233</v>
      </c>
      <c r="B19" s="60" t="s">
        <v>449</v>
      </c>
      <c r="C19" s="234">
        <v>0</v>
      </c>
    </row>
    <row r="20" spans="1:3" x14ac:dyDescent="0.2">
      <c r="A20" s="64">
        <v>3239</v>
      </c>
      <c r="B20" s="60" t="s">
        <v>450</v>
      </c>
      <c r="C20" s="234">
        <v>0</v>
      </c>
    </row>
    <row r="21" spans="1:3" x14ac:dyDescent="0.2">
      <c r="A21" s="64">
        <v>3240</v>
      </c>
      <c r="B21" s="60" t="s">
        <v>451</v>
      </c>
      <c r="C21" s="234">
        <f>SUM(C22:C24)</f>
        <v>0</v>
      </c>
    </row>
    <row r="22" spans="1:3" x14ac:dyDescent="0.2">
      <c r="A22" s="64">
        <v>3241</v>
      </c>
      <c r="B22" s="60" t="s">
        <v>452</v>
      </c>
      <c r="C22" s="234">
        <v>0</v>
      </c>
    </row>
    <row r="23" spans="1:3" x14ac:dyDescent="0.2">
      <c r="A23" s="64">
        <v>3242</v>
      </c>
      <c r="B23" s="60" t="s">
        <v>453</v>
      </c>
      <c r="C23" s="234">
        <v>0</v>
      </c>
    </row>
    <row r="24" spans="1:3" x14ac:dyDescent="0.2">
      <c r="A24" s="64">
        <v>3243</v>
      </c>
      <c r="B24" s="60" t="s">
        <v>454</v>
      </c>
      <c r="C24" s="234">
        <v>0</v>
      </c>
    </row>
    <row r="25" spans="1:3" x14ac:dyDescent="0.2">
      <c r="A25" s="64">
        <v>3250</v>
      </c>
      <c r="B25" s="60" t="s">
        <v>455</v>
      </c>
      <c r="C25" s="234">
        <f>SUM(C26:C27)</f>
        <v>3147544.23</v>
      </c>
    </row>
    <row r="26" spans="1:3" x14ac:dyDescent="0.2">
      <c r="A26" s="64">
        <v>3251</v>
      </c>
      <c r="B26" s="60" t="s">
        <v>456</v>
      </c>
      <c r="C26" s="234">
        <v>0</v>
      </c>
    </row>
    <row r="27" spans="1:3" x14ac:dyDescent="0.2">
      <c r="A27" s="64">
        <v>3252</v>
      </c>
      <c r="B27" s="60" t="s">
        <v>457</v>
      </c>
      <c r="C27" s="234">
        <v>3147544.23</v>
      </c>
    </row>
    <row r="29" spans="1:3" x14ac:dyDescent="0.2">
      <c r="B29" s="41" t="s">
        <v>239</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74803149606299213" bottom="0.74803149606299213" header="0.31496062992125984" footer="0.31496062992125984"/>
  <pageSetup scale="78"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showGridLines="0" zoomScaleNormal="100" zoomScaleSheetLayoutView="100" workbookViewId="0">
      <selection sqref="A1:C1"/>
    </sheetView>
  </sheetViews>
  <sheetFormatPr baseColWidth="10" defaultColWidth="9.140625" defaultRowHeight="11.25" x14ac:dyDescent="0.2"/>
  <cols>
    <col min="1" max="1" width="10" style="60" customWidth="1"/>
    <col min="2" max="2" width="63.42578125" style="60" bestFit="1" customWidth="1"/>
    <col min="3" max="3" width="15.28515625" style="60" bestFit="1" customWidth="1"/>
    <col min="4" max="4" width="16.42578125" style="60" bestFit="1" customWidth="1"/>
    <col min="5" max="5" width="19.140625" style="60" customWidth="1"/>
    <col min="6" max="6" width="9.140625" style="60"/>
    <col min="7" max="7" width="22.140625" style="60" bestFit="1" customWidth="1"/>
    <col min="8" max="16384" width="9.140625" style="60"/>
  </cols>
  <sheetData>
    <row r="1" spans="1:5" s="66" customFormat="1" ht="18.95" customHeight="1" x14ac:dyDescent="0.25">
      <c r="A1" s="358" t="s">
        <v>1587</v>
      </c>
      <c r="B1" s="358"/>
      <c r="C1" s="358"/>
      <c r="D1" s="58" t="s">
        <v>97</v>
      </c>
      <c r="E1" s="59">
        <v>2021</v>
      </c>
    </row>
    <row r="2" spans="1:5" s="66" customFormat="1" ht="18.95" customHeight="1" x14ac:dyDescent="0.25">
      <c r="A2" s="358" t="s">
        <v>458</v>
      </c>
      <c r="B2" s="358"/>
      <c r="C2" s="358"/>
      <c r="D2" s="58" t="s">
        <v>99</v>
      </c>
      <c r="E2" s="59" t="s">
        <v>603</v>
      </c>
    </row>
    <row r="3" spans="1:5" s="66" customFormat="1" ht="18.95" customHeight="1" x14ac:dyDescent="0.25">
      <c r="A3" s="358" t="s">
        <v>1588</v>
      </c>
      <c r="B3" s="358"/>
      <c r="C3" s="358"/>
      <c r="D3" s="58" t="s">
        <v>100</v>
      </c>
      <c r="E3" s="59">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x14ac:dyDescent="0.2">
      <c r="A8" s="64">
        <v>1111</v>
      </c>
      <c r="B8" s="60" t="s">
        <v>461</v>
      </c>
      <c r="C8" s="234">
        <v>2000</v>
      </c>
      <c r="D8" s="234">
        <v>6193</v>
      </c>
    </row>
    <row r="9" spans="1:5" x14ac:dyDescent="0.2">
      <c r="A9" s="64">
        <v>1112</v>
      </c>
      <c r="B9" s="60" t="s">
        <v>462</v>
      </c>
      <c r="C9" s="234">
        <v>152924703.09</v>
      </c>
      <c r="D9" s="234">
        <v>128393705.08</v>
      </c>
    </row>
    <row r="10" spans="1:5" x14ac:dyDescent="0.2">
      <c r="A10" s="64">
        <v>1113</v>
      </c>
      <c r="B10" s="60" t="s">
        <v>463</v>
      </c>
      <c r="C10" s="234">
        <v>0</v>
      </c>
      <c r="D10" s="234">
        <v>0</v>
      </c>
    </row>
    <row r="11" spans="1:5" x14ac:dyDescent="0.2">
      <c r="A11" s="64">
        <v>1114</v>
      </c>
      <c r="B11" s="60" t="s">
        <v>107</v>
      </c>
      <c r="C11" s="234">
        <v>0</v>
      </c>
      <c r="D11" s="234">
        <v>0</v>
      </c>
    </row>
    <row r="12" spans="1:5" x14ac:dyDescent="0.2">
      <c r="A12" s="64">
        <v>1115</v>
      </c>
      <c r="B12" s="60" t="s">
        <v>108</v>
      </c>
      <c r="C12" s="234">
        <v>0</v>
      </c>
      <c r="D12" s="234">
        <v>0</v>
      </c>
    </row>
    <row r="13" spans="1:5" x14ac:dyDescent="0.2">
      <c r="A13" s="64">
        <v>1116</v>
      </c>
      <c r="B13" s="60" t="s">
        <v>464</v>
      </c>
      <c r="C13" s="234">
        <v>97394</v>
      </c>
      <c r="D13" s="234">
        <v>93394</v>
      </c>
    </row>
    <row r="14" spans="1:5" x14ac:dyDescent="0.2">
      <c r="A14" s="64">
        <v>1119</v>
      </c>
      <c r="B14" s="60" t="s">
        <v>465</v>
      </c>
      <c r="C14" s="234">
        <v>0</v>
      </c>
      <c r="D14" s="234">
        <v>0</v>
      </c>
    </row>
    <row r="15" spans="1:5" x14ac:dyDescent="0.2">
      <c r="A15" s="68">
        <v>1110</v>
      </c>
      <c r="B15" s="69" t="s">
        <v>466</v>
      </c>
      <c r="C15" s="233">
        <f>SUM(C8:C14)</f>
        <v>153024097.09</v>
      </c>
      <c r="D15" s="233">
        <f>SUM(D8:D14)</f>
        <v>128493292.08</v>
      </c>
    </row>
    <row r="18" spans="1:4" x14ac:dyDescent="0.2">
      <c r="A18" s="62" t="s">
        <v>467</v>
      </c>
      <c r="B18" s="62"/>
      <c r="C18" s="62"/>
      <c r="D18" s="62"/>
    </row>
    <row r="19" spans="1:4" x14ac:dyDescent="0.2">
      <c r="A19" s="63" t="s">
        <v>103</v>
      </c>
      <c r="B19" s="63" t="s">
        <v>460</v>
      </c>
      <c r="C19" s="67" t="s">
        <v>611</v>
      </c>
      <c r="D19" s="67" t="s">
        <v>469</v>
      </c>
    </row>
    <row r="20" spans="1:4" x14ac:dyDescent="0.2">
      <c r="A20" s="68">
        <v>1230</v>
      </c>
      <c r="B20" s="70" t="s">
        <v>156</v>
      </c>
      <c r="C20" s="233">
        <f>SUM(C21:C27)</f>
        <v>0</v>
      </c>
      <c r="D20" s="233">
        <f>SUM(D21:D27)</f>
        <v>0</v>
      </c>
    </row>
    <row r="21" spans="1:4" x14ac:dyDescent="0.2">
      <c r="A21" s="64">
        <v>1231</v>
      </c>
      <c r="B21" s="60" t="s">
        <v>157</v>
      </c>
      <c r="C21" s="234">
        <v>0</v>
      </c>
      <c r="D21" s="234">
        <v>0</v>
      </c>
    </row>
    <row r="22" spans="1:4" x14ac:dyDescent="0.2">
      <c r="A22" s="64">
        <v>1232</v>
      </c>
      <c r="B22" s="60" t="s">
        <v>158</v>
      </c>
      <c r="C22" s="234">
        <v>0</v>
      </c>
      <c r="D22" s="234">
        <v>0</v>
      </c>
    </row>
    <row r="23" spans="1:4" x14ac:dyDescent="0.2">
      <c r="A23" s="64">
        <v>1233</v>
      </c>
      <c r="B23" s="60" t="s">
        <v>159</v>
      </c>
      <c r="C23" s="234">
        <v>0</v>
      </c>
      <c r="D23" s="234">
        <v>0</v>
      </c>
    </row>
    <row r="24" spans="1:4" x14ac:dyDescent="0.2">
      <c r="A24" s="64">
        <v>1234</v>
      </c>
      <c r="B24" s="60" t="s">
        <v>160</v>
      </c>
      <c r="C24" s="234">
        <v>0</v>
      </c>
      <c r="D24" s="234">
        <v>0</v>
      </c>
    </row>
    <row r="25" spans="1:4" x14ac:dyDescent="0.2">
      <c r="A25" s="64">
        <v>1235</v>
      </c>
      <c r="B25" s="60" t="s">
        <v>161</v>
      </c>
      <c r="C25" s="234">
        <v>0</v>
      </c>
      <c r="D25" s="234">
        <v>0</v>
      </c>
    </row>
    <row r="26" spans="1:4" x14ac:dyDescent="0.2">
      <c r="A26" s="64">
        <v>1236</v>
      </c>
      <c r="B26" s="60" t="s">
        <v>162</v>
      </c>
      <c r="C26" s="234">
        <v>0</v>
      </c>
      <c r="D26" s="234">
        <v>0</v>
      </c>
    </row>
    <row r="27" spans="1:4" x14ac:dyDescent="0.2">
      <c r="A27" s="64">
        <v>1239</v>
      </c>
      <c r="B27" s="60" t="s">
        <v>163</v>
      </c>
      <c r="C27" s="234">
        <v>0</v>
      </c>
      <c r="D27" s="234">
        <v>0</v>
      </c>
    </row>
    <row r="28" spans="1:4" x14ac:dyDescent="0.2">
      <c r="A28" s="68">
        <v>1240</v>
      </c>
      <c r="B28" s="70" t="s">
        <v>164</v>
      </c>
      <c r="C28" s="233">
        <f>SUM(C29:C36)</f>
        <v>879634.18000000028</v>
      </c>
      <c r="D28" s="233">
        <f>SUM(D29:D36)</f>
        <v>879634.18000000028</v>
      </c>
    </row>
    <row r="29" spans="1:4" x14ac:dyDescent="0.2">
      <c r="A29" s="64">
        <v>1241</v>
      </c>
      <c r="B29" s="60" t="s">
        <v>165</v>
      </c>
      <c r="C29" s="234">
        <v>666913.78000000026</v>
      </c>
      <c r="D29" s="234">
        <v>666913.78000000026</v>
      </c>
    </row>
    <row r="30" spans="1:4" x14ac:dyDescent="0.2">
      <c r="A30" s="64">
        <v>1242</v>
      </c>
      <c r="B30" s="60" t="s">
        <v>166</v>
      </c>
      <c r="C30" s="234">
        <v>23756.400000000001</v>
      </c>
      <c r="D30" s="234">
        <v>23756.400000000001</v>
      </c>
    </row>
    <row r="31" spans="1:4" x14ac:dyDescent="0.2">
      <c r="A31" s="64">
        <v>1243</v>
      </c>
      <c r="B31" s="60" t="s">
        <v>167</v>
      </c>
      <c r="C31" s="234">
        <v>0</v>
      </c>
      <c r="D31" s="234">
        <v>0</v>
      </c>
    </row>
    <row r="32" spans="1:4" x14ac:dyDescent="0.2">
      <c r="A32" s="64">
        <v>1244</v>
      </c>
      <c r="B32" s="60" t="s">
        <v>168</v>
      </c>
      <c r="C32" s="234">
        <v>0</v>
      </c>
      <c r="D32" s="234">
        <v>0</v>
      </c>
    </row>
    <row r="33" spans="1:4" x14ac:dyDescent="0.2">
      <c r="A33" s="64">
        <v>1245</v>
      </c>
      <c r="B33" s="60" t="s">
        <v>169</v>
      </c>
      <c r="C33" s="234">
        <v>0</v>
      </c>
      <c r="D33" s="234">
        <v>0</v>
      </c>
    </row>
    <row r="34" spans="1:4" x14ac:dyDescent="0.2">
      <c r="A34" s="64">
        <v>1246</v>
      </c>
      <c r="B34" s="60" t="s">
        <v>170</v>
      </c>
      <c r="C34" s="234">
        <v>188964</v>
      </c>
      <c r="D34" s="234">
        <v>188964</v>
      </c>
    </row>
    <row r="35" spans="1:4" x14ac:dyDescent="0.2">
      <c r="A35" s="64">
        <v>1247</v>
      </c>
      <c r="B35" s="60" t="s">
        <v>171</v>
      </c>
      <c r="C35" s="234">
        <v>0</v>
      </c>
      <c r="D35" s="234">
        <v>0</v>
      </c>
    </row>
    <row r="36" spans="1:4" x14ac:dyDescent="0.2">
      <c r="A36" s="64">
        <v>1248</v>
      </c>
      <c r="B36" s="60" t="s">
        <v>172</v>
      </c>
      <c r="C36" s="234">
        <v>0</v>
      </c>
      <c r="D36" s="234">
        <v>0</v>
      </c>
    </row>
    <row r="37" spans="1:4" x14ac:dyDescent="0.2">
      <c r="A37" s="68">
        <v>1250</v>
      </c>
      <c r="B37" s="70" t="s">
        <v>176</v>
      </c>
      <c r="C37" s="233">
        <f>SUM(C38:C42)</f>
        <v>289382.88</v>
      </c>
      <c r="D37" s="233">
        <f>SUM(D38:D42)</f>
        <v>289382.88</v>
      </c>
    </row>
    <row r="38" spans="1:4" x14ac:dyDescent="0.2">
      <c r="A38" s="64">
        <v>1251</v>
      </c>
      <c r="B38" s="60" t="s">
        <v>177</v>
      </c>
      <c r="C38" s="234">
        <v>0</v>
      </c>
      <c r="D38" s="234">
        <v>0</v>
      </c>
    </row>
    <row r="39" spans="1:4" x14ac:dyDescent="0.2">
      <c r="A39" s="64">
        <v>1252</v>
      </c>
      <c r="B39" s="60" t="s">
        <v>178</v>
      </c>
      <c r="C39" s="234">
        <v>0</v>
      </c>
      <c r="D39" s="234">
        <v>0</v>
      </c>
    </row>
    <row r="40" spans="1:4" x14ac:dyDescent="0.2">
      <c r="A40" s="64">
        <v>1253</v>
      </c>
      <c r="B40" s="60" t="s">
        <v>179</v>
      </c>
      <c r="C40" s="234">
        <v>0</v>
      </c>
      <c r="D40" s="234">
        <v>0</v>
      </c>
    </row>
    <row r="41" spans="1:4" x14ac:dyDescent="0.2">
      <c r="A41" s="64">
        <v>1254</v>
      </c>
      <c r="B41" s="60" t="s">
        <v>180</v>
      </c>
      <c r="C41" s="234">
        <v>289382.88</v>
      </c>
      <c r="D41" s="234">
        <v>289382.88</v>
      </c>
    </row>
    <row r="42" spans="1:4" x14ac:dyDescent="0.2">
      <c r="A42" s="64">
        <v>1259</v>
      </c>
      <c r="B42" s="60" t="s">
        <v>181</v>
      </c>
      <c r="C42" s="234">
        <v>0</v>
      </c>
      <c r="D42" s="234">
        <v>0</v>
      </c>
    </row>
    <row r="43" spans="1:4" x14ac:dyDescent="0.2">
      <c r="A43" s="64"/>
      <c r="B43" s="69" t="s">
        <v>470</v>
      </c>
      <c r="C43" s="233">
        <f>C20+C28+C37</f>
        <v>1169017.0600000003</v>
      </c>
      <c r="D43" s="233">
        <f>D20+D28+D37</f>
        <v>1169017.0600000003</v>
      </c>
    </row>
    <row r="45" spans="1:4" x14ac:dyDescent="0.2">
      <c r="A45" s="62" t="s">
        <v>471</v>
      </c>
      <c r="B45" s="62"/>
      <c r="C45" s="62"/>
      <c r="D45" s="62"/>
    </row>
    <row r="46" spans="1:4" x14ac:dyDescent="0.2">
      <c r="A46" s="63" t="s">
        <v>103</v>
      </c>
      <c r="B46" s="63" t="s">
        <v>460</v>
      </c>
      <c r="C46" s="67">
        <v>2021</v>
      </c>
      <c r="D46" s="67">
        <v>2020</v>
      </c>
    </row>
    <row r="47" spans="1:4" x14ac:dyDescent="0.2">
      <c r="A47" s="68">
        <v>3210</v>
      </c>
      <c r="B47" s="70" t="s">
        <v>472</v>
      </c>
      <c r="C47" s="233">
        <v>28870480.73</v>
      </c>
      <c r="D47" s="233">
        <v>0</v>
      </c>
    </row>
    <row r="48" spans="1:4" x14ac:dyDescent="0.2">
      <c r="A48" s="64"/>
      <c r="B48" s="69" t="s">
        <v>473</v>
      </c>
      <c r="C48" s="233">
        <f>+C49+C61+C96</f>
        <v>3432810.12</v>
      </c>
      <c r="D48" s="233">
        <v>0</v>
      </c>
    </row>
    <row r="49" spans="1:4" x14ac:dyDescent="0.2">
      <c r="A49" s="68">
        <v>5400</v>
      </c>
      <c r="B49" s="70" t="s">
        <v>287</v>
      </c>
      <c r="C49" s="233">
        <f>+C50+C52+C54+C56+C58</f>
        <v>0</v>
      </c>
      <c r="D49" s="233">
        <v>0</v>
      </c>
    </row>
    <row r="50" spans="1:4" x14ac:dyDescent="0.2">
      <c r="A50" s="64">
        <v>5410</v>
      </c>
      <c r="B50" s="60" t="s">
        <v>474</v>
      </c>
      <c r="C50" s="234">
        <f>SUM(C51)</f>
        <v>0</v>
      </c>
      <c r="D50" s="234">
        <v>0</v>
      </c>
    </row>
    <row r="51" spans="1:4" x14ac:dyDescent="0.2">
      <c r="A51" s="64">
        <v>5411</v>
      </c>
      <c r="B51" s="60" t="s">
        <v>285</v>
      </c>
      <c r="C51" s="234">
        <v>0</v>
      </c>
      <c r="D51" s="234">
        <v>0</v>
      </c>
    </row>
    <row r="52" spans="1:4" x14ac:dyDescent="0.2">
      <c r="A52" s="64">
        <v>5420</v>
      </c>
      <c r="B52" s="60" t="s">
        <v>475</v>
      </c>
      <c r="C52" s="234">
        <f>SUM(C53)</f>
        <v>0</v>
      </c>
      <c r="D52" s="234">
        <v>0</v>
      </c>
    </row>
    <row r="53" spans="1:4" x14ac:dyDescent="0.2">
      <c r="A53" s="64">
        <v>5421</v>
      </c>
      <c r="B53" s="60" t="s">
        <v>282</v>
      </c>
      <c r="C53" s="234">
        <v>0</v>
      </c>
      <c r="D53" s="234">
        <v>0</v>
      </c>
    </row>
    <row r="54" spans="1:4" x14ac:dyDescent="0.2">
      <c r="A54" s="64">
        <v>5430</v>
      </c>
      <c r="B54" s="60" t="s">
        <v>476</v>
      </c>
      <c r="C54" s="234">
        <f>SUM(C55)</f>
        <v>0</v>
      </c>
      <c r="D54" s="234">
        <v>0</v>
      </c>
    </row>
    <row r="55" spans="1:4" x14ac:dyDescent="0.2">
      <c r="A55" s="64">
        <v>5431</v>
      </c>
      <c r="B55" s="60" t="s">
        <v>279</v>
      </c>
      <c r="C55" s="234">
        <v>0</v>
      </c>
      <c r="D55" s="234">
        <v>0</v>
      </c>
    </row>
    <row r="56" spans="1:4" x14ac:dyDescent="0.2">
      <c r="A56" s="64">
        <v>5440</v>
      </c>
      <c r="B56" s="60" t="s">
        <v>477</v>
      </c>
      <c r="C56" s="234">
        <f>SUM(C57)</f>
        <v>0</v>
      </c>
      <c r="D56" s="234">
        <v>0</v>
      </c>
    </row>
    <row r="57" spans="1:4" x14ac:dyDescent="0.2">
      <c r="A57" s="64">
        <v>5441</v>
      </c>
      <c r="B57" s="60" t="s">
        <v>477</v>
      </c>
      <c r="C57" s="234">
        <v>0</v>
      </c>
      <c r="D57" s="234">
        <v>0</v>
      </c>
    </row>
    <row r="58" spans="1:4" x14ac:dyDescent="0.2">
      <c r="A58" s="64">
        <v>5450</v>
      </c>
      <c r="B58" s="60" t="s">
        <v>478</v>
      </c>
      <c r="C58" s="234">
        <f>SUM(C59:C60)</f>
        <v>0</v>
      </c>
      <c r="D58" s="234">
        <v>0</v>
      </c>
    </row>
    <row r="59" spans="1:4" x14ac:dyDescent="0.2">
      <c r="A59" s="64">
        <v>5451</v>
      </c>
      <c r="B59" s="60" t="s">
        <v>275</v>
      </c>
      <c r="C59" s="234">
        <v>0</v>
      </c>
      <c r="D59" s="234">
        <v>0</v>
      </c>
    </row>
    <row r="60" spans="1:4" x14ac:dyDescent="0.2">
      <c r="A60" s="64">
        <v>5452</v>
      </c>
      <c r="B60" s="60" t="s">
        <v>274</v>
      </c>
      <c r="C60" s="234">
        <v>0</v>
      </c>
      <c r="D60" s="234">
        <v>0</v>
      </c>
    </row>
    <row r="61" spans="1:4" x14ac:dyDescent="0.2">
      <c r="A61" s="68">
        <v>5500</v>
      </c>
      <c r="B61" s="70" t="s">
        <v>273</v>
      </c>
      <c r="C61" s="233">
        <f>+C62+C71+C74+C80+C82+C84</f>
        <v>3432810.12</v>
      </c>
      <c r="D61" s="233">
        <v>0</v>
      </c>
    </row>
    <row r="62" spans="1:4" x14ac:dyDescent="0.2">
      <c r="A62" s="64">
        <v>5510</v>
      </c>
      <c r="B62" s="60" t="s">
        <v>272</v>
      </c>
      <c r="C62" s="234">
        <f>SUM(C63:C70)</f>
        <v>3432810.12</v>
      </c>
      <c r="D62" s="234">
        <v>0</v>
      </c>
    </row>
    <row r="63" spans="1:4" x14ac:dyDescent="0.2">
      <c r="A63" s="64">
        <v>5511</v>
      </c>
      <c r="B63" s="60" t="s">
        <v>271</v>
      </c>
      <c r="C63" s="234">
        <v>0</v>
      </c>
      <c r="D63" s="234">
        <v>0</v>
      </c>
    </row>
    <row r="64" spans="1:4" x14ac:dyDescent="0.2">
      <c r="A64" s="64">
        <v>5512</v>
      </c>
      <c r="B64" s="60" t="s">
        <v>270</v>
      </c>
      <c r="C64" s="234">
        <v>0</v>
      </c>
      <c r="D64" s="234">
        <v>0</v>
      </c>
    </row>
    <row r="65" spans="1:4" x14ac:dyDescent="0.2">
      <c r="A65" s="64">
        <v>5513</v>
      </c>
      <c r="B65" s="60" t="s">
        <v>269</v>
      </c>
      <c r="C65" s="234">
        <v>2241238.4700000002</v>
      </c>
      <c r="D65" s="234">
        <v>0</v>
      </c>
    </row>
    <row r="66" spans="1:4" x14ac:dyDescent="0.2">
      <c r="A66" s="64">
        <v>5514</v>
      </c>
      <c r="B66" s="60" t="s">
        <v>268</v>
      </c>
      <c r="C66" s="234">
        <v>0</v>
      </c>
      <c r="D66" s="234">
        <v>0</v>
      </c>
    </row>
    <row r="67" spans="1:4" x14ac:dyDescent="0.2">
      <c r="A67" s="64">
        <v>5515</v>
      </c>
      <c r="B67" s="60" t="s">
        <v>267</v>
      </c>
      <c r="C67" s="234">
        <v>1030769.4</v>
      </c>
      <c r="D67" s="234">
        <v>0</v>
      </c>
    </row>
    <row r="68" spans="1:4" x14ac:dyDescent="0.2">
      <c r="A68" s="64">
        <v>5516</v>
      </c>
      <c r="B68" s="60" t="s">
        <v>266</v>
      </c>
      <c r="C68" s="234">
        <v>0</v>
      </c>
      <c r="D68" s="234">
        <v>0</v>
      </c>
    </row>
    <row r="69" spans="1:4" x14ac:dyDescent="0.2">
      <c r="A69" s="64">
        <v>5517</v>
      </c>
      <c r="B69" s="60" t="s">
        <v>265</v>
      </c>
      <c r="C69" s="234">
        <v>160802.25</v>
      </c>
      <c r="D69" s="234">
        <v>0</v>
      </c>
    </row>
    <row r="70" spans="1:4" x14ac:dyDescent="0.2">
      <c r="A70" s="64">
        <v>5518</v>
      </c>
      <c r="B70" s="60" t="s">
        <v>264</v>
      </c>
      <c r="C70" s="234">
        <v>0</v>
      </c>
      <c r="D70" s="234">
        <v>0</v>
      </c>
    </row>
    <row r="71" spans="1:4" x14ac:dyDescent="0.2">
      <c r="A71" s="64">
        <v>5520</v>
      </c>
      <c r="B71" s="60" t="s">
        <v>263</v>
      </c>
      <c r="C71" s="234">
        <f>SUM(C72:C73)</f>
        <v>0</v>
      </c>
      <c r="D71" s="234">
        <v>0</v>
      </c>
    </row>
    <row r="72" spans="1:4" x14ac:dyDescent="0.2">
      <c r="A72" s="64">
        <v>5521</v>
      </c>
      <c r="B72" s="60" t="s">
        <v>262</v>
      </c>
      <c r="C72" s="234">
        <v>0</v>
      </c>
      <c r="D72" s="234">
        <v>0</v>
      </c>
    </row>
    <row r="73" spans="1:4" x14ac:dyDescent="0.2">
      <c r="A73" s="64">
        <v>5522</v>
      </c>
      <c r="B73" s="60" t="s">
        <v>261</v>
      </c>
      <c r="C73" s="234">
        <v>0</v>
      </c>
      <c r="D73" s="234">
        <v>0</v>
      </c>
    </row>
    <row r="74" spans="1:4" x14ac:dyDescent="0.2">
      <c r="A74" s="64">
        <v>5530</v>
      </c>
      <c r="B74" s="60" t="s">
        <v>260</v>
      </c>
      <c r="C74" s="234">
        <f>SUM(C75:C79)</f>
        <v>0</v>
      </c>
      <c r="D74" s="234">
        <v>0</v>
      </c>
    </row>
    <row r="75" spans="1:4" x14ac:dyDescent="0.2">
      <c r="A75" s="64">
        <v>5531</v>
      </c>
      <c r="B75" s="60" t="s">
        <v>259</v>
      </c>
      <c r="C75" s="234">
        <v>0</v>
      </c>
      <c r="D75" s="234">
        <v>0</v>
      </c>
    </row>
    <row r="76" spans="1:4" x14ac:dyDescent="0.2">
      <c r="A76" s="64">
        <v>5532</v>
      </c>
      <c r="B76" s="60" t="s">
        <v>258</v>
      </c>
      <c r="C76" s="234">
        <v>0</v>
      </c>
      <c r="D76" s="234">
        <v>0</v>
      </c>
    </row>
    <row r="77" spans="1:4" x14ac:dyDescent="0.2">
      <c r="A77" s="64">
        <v>5533</v>
      </c>
      <c r="B77" s="60" t="s">
        <v>257</v>
      </c>
      <c r="C77" s="234">
        <v>0</v>
      </c>
      <c r="D77" s="234">
        <v>0</v>
      </c>
    </row>
    <row r="78" spans="1:4" x14ac:dyDescent="0.2">
      <c r="A78" s="64">
        <v>5534</v>
      </c>
      <c r="B78" s="60" t="s">
        <v>256</v>
      </c>
      <c r="C78" s="234">
        <v>0</v>
      </c>
      <c r="D78" s="234">
        <v>0</v>
      </c>
    </row>
    <row r="79" spans="1:4" x14ac:dyDescent="0.2">
      <c r="A79" s="64">
        <v>5535</v>
      </c>
      <c r="B79" s="60" t="s">
        <v>255</v>
      </c>
      <c r="C79" s="234">
        <v>0</v>
      </c>
      <c r="D79" s="234">
        <v>0</v>
      </c>
    </row>
    <row r="80" spans="1:4" x14ac:dyDescent="0.2">
      <c r="A80" s="64">
        <v>5540</v>
      </c>
      <c r="B80" s="60" t="s">
        <v>254</v>
      </c>
      <c r="C80" s="234">
        <f>SUM(C81)</f>
        <v>0</v>
      </c>
      <c r="D80" s="234">
        <v>0</v>
      </c>
    </row>
    <row r="81" spans="1:4" x14ac:dyDescent="0.2">
      <c r="A81" s="64">
        <v>5541</v>
      </c>
      <c r="B81" s="60" t="s">
        <v>254</v>
      </c>
      <c r="C81" s="234">
        <v>0</v>
      </c>
      <c r="D81" s="234">
        <v>0</v>
      </c>
    </row>
    <row r="82" spans="1:4" x14ac:dyDescent="0.2">
      <c r="A82" s="64">
        <v>5550</v>
      </c>
      <c r="B82" s="60" t="s">
        <v>253</v>
      </c>
      <c r="C82" s="234">
        <f>SUM(C83)</f>
        <v>0</v>
      </c>
      <c r="D82" s="234">
        <v>0</v>
      </c>
    </row>
    <row r="83" spans="1:4" x14ac:dyDescent="0.2">
      <c r="A83" s="64">
        <v>5551</v>
      </c>
      <c r="B83" s="60" t="s">
        <v>253</v>
      </c>
      <c r="C83" s="234">
        <v>0</v>
      </c>
      <c r="D83" s="234">
        <v>0</v>
      </c>
    </row>
    <row r="84" spans="1:4" x14ac:dyDescent="0.2">
      <c r="A84" s="64">
        <v>5590</v>
      </c>
      <c r="B84" s="60" t="s">
        <v>252</v>
      </c>
      <c r="C84" s="234">
        <f>SUM(C85:C92)</f>
        <v>0</v>
      </c>
      <c r="D84" s="234">
        <v>0</v>
      </c>
    </row>
    <row r="85" spans="1:4" x14ac:dyDescent="0.2">
      <c r="A85" s="64">
        <v>5591</v>
      </c>
      <c r="B85" s="60" t="s">
        <v>251</v>
      </c>
      <c r="C85" s="234">
        <v>0</v>
      </c>
      <c r="D85" s="234">
        <v>0</v>
      </c>
    </row>
    <row r="86" spans="1:4" x14ac:dyDescent="0.2">
      <c r="A86" s="64">
        <v>5592</v>
      </c>
      <c r="B86" s="60" t="s">
        <v>250</v>
      </c>
      <c r="C86" s="234">
        <v>0</v>
      </c>
      <c r="D86" s="234">
        <v>0</v>
      </c>
    </row>
    <row r="87" spans="1:4" x14ac:dyDescent="0.2">
      <c r="A87" s="64">
        <v>5593</v>
      </c>
      <c r="B87" s="60" t="s">
        <v>249</v>
      </c>
      <c r="C87" s="234">
        <v>0</v>
      </c>
      <c r="D87" s="234">
        <v>0</v>
      </c>
    </row>
    <row r="88" spans="1:4" x14ac:dyDescent="0.2">
      <c r="A88" s="64">
        <v>5594</v>
      </c>
      <c r="B88" s="60" t="s">
        <v>479</v>
      </c>
      <c r="C88" s="234">
        <v>0</v>
      </c>
      <c r="D88" s="234">
        <v>0</v>
      </c>
    </row>
    <row r="89" spans="1:4" x14ac:dyDescent="0.2">
      <c r="A89" s="64">
        <v>5595</v>
      </c>
      <c r="B89" s="60" t="s">
        <v>247</v>
      </c>
      <c r="C89" s="234">
        <v>0</v>
      </c>
      <c r="D89" s="234">
        <v>0</v>
      </c>
    </row>
    <row r="90" spans="1:4" x14ac:dyDescent="0.2">
      <c r="A90" s="64">
        <v>5596</v>
      </c>
      <c r="B90" s="60" t="s">
        <v>246</v>
      </c>
      <c r="C90" s="234">
        <v>0</v>
      </c>
      <c r="D90" s="234">
        <v>0</v>
      </c>
    </row>
    <row r="91" spans="1:4" x14ac:dyDescent="0.2">
      <c r="A91" s="64">
        <v>5597</v>
      </c>
      <c r="B91" s="60" t="s">
        <v>245</v>
      </c>
      <c r="C91" s="234">
        <v>0</v>
      </c>
      <c r="D91" s="234">
        <v>0</v>
      </c>
    </row>
    <row r="92" spans="1:4" x14ac:dyDescent="0.2">
      <c r="A92" s="64">
        <v>5599</v>
      </c>
      <c r="B92" s="60" t="s">
        <v>243</v>
      </c>
      <c r="C92" s="234">
        <v>0</v>
      </c>
      <c r="D92" s="234">
        <v>0</v>
      </c>
    </row>
    <row r="93" spans="1:4" x14ac:dyDescent="0.2">
      <c r="A93" s="68">
        <v>5600</v>
      </c>
      <c r="B93" s="70" t="s">
        <v>242</v>
      </c>
      <c r="C93" s="233">
        <f>+C94</f>
        <v>0</v>
      </c>
      <c r="D93" s="233">
        <v>0</v>
      </c>
    </row>
    <row r="94" spans="1:4" x14ac:dyDescent="0.2">
      <c r="A94" s="64">
        <v>5610</v>
      </c>
      <c r="B94" s="60" t="s">
        <v>241</v>
      </c>
      <c r="C94" s="234">
        <f>SUM(C95)</f>
        <v>0</v>
      </c>
      <c r="D94" s="234">
        <v>0</v>
      </c>
    </row>
    <row r="95" spans="1:4" x14ac:dyDescent="0.2">
      <c r="A95" s="64">
        <v>5611</v>
      </c>
      <c r="B95" s="60" t="s">
        <v>240</v>
      </c>
      <c r="C95" s="234">
        <v>0</v>
      </c>
      <c r="D95" s="234">
        <v>0</v>
      </c>
    </row>
    <row r="96" spans="1:4" x14ac:dyDescent="0.2">
      <c r="A96" s="68">
        <v>2110</v>
      </c>
      <c r="B96" s="73" t="s">
        <v>480</v>
      </c>
      <c r="C96" s="233">
        <f>SUM(C97:C101)</f>
        <v>0</v>
      </c>
      <c r="D96" s="233">
        <v>0</v>
      </c>
    </row>
    <row r="97" spans="1:4" x14ac:dyDescent="0.2">
      <c r="A97" s="64">
        <v>2111</v>
      </c>
      <c r="B97" s="60" t="s">
        <v>481</v>
      </c>
      <c r="C97" s="234">
        <v>0</v>
      </c>
      <c r="D97" s="234">
        <v>0</v>
      </c>
    </row>
    <row r="98" spans="1:4" x14ac:dyDescent="0.2">
      <c r="A98" s="64">
        <v>2112</v>
      </c>
      <c r="B98" s="60" t="s">
        <v>482</v>
      </c>
      <c r="C98" s="234">
        <v>0</v>
      </c>
      <c r="D98" s="234">
        <v>0</v>
      </c>
    </row>
    <row r="99" spans="1:4" x14ac:dyDescent="0.2">
      <c r="A99" s="64">
        <v>2112</v>
      </c>
      <c r="B99" s="60" t="s">
        <v>483</v>
      </c>
      <c r="C99" s="234">
        <v>0</v>
      </c>
      <c r="D99" s="234">
        <v>0</v>
      </c>
    </row>
    <row r="100" spans="1:4" x14ac:dyDescent="0.2">
      <c r="A100" s="64">
        <v>2115</v>
      </c>
      <c r="B100" s="60" t="s">
        <v>484</v>
      </c>
      <c r="C100" s="234">
        <v>0</v>
      </c>
      <c r="D100" s="234">
        <v>0</v>
      </c>
    </row>
    <row r="101" spans="1:4" x14ac:dyDescent="0.2">
      <c r="A101" s="64">
        <v>2114</v>
      </c>
      <c r="B101" s="60" t="s">
        <v>485</v>
      </c>
      <c r="C101" s="234">
        <v>0</v>
      </c>
      <c r="D101" s="234">
        <v>0</v>
      </c>
    </row>
    <row r="102" spans="1:4" x14ac:dyDescent="0.2">
      <c r="A102" s="64"/>
      <c r="B102" s="69" t="s">
        <v>486</v>
      </c>
      <c r="C102" s="233">
        <f>+C103</f>
        <v>0</v>
      </c>
      <c r="D102" s="233">
        <v>0</v>
      </c>
    </row>
    <row r="103" spans="1:4" x14ac:dyDescent="0.2">
      <c r="A103" s="68">
        <v>1120</v>
      </c>
      <c r="B103" s="74" t="s">
        <v>487</v>
      </c>
      <c r="C103" s="233">
        <f>SUM(C104:C112)</f>
        <v>0</v>
      </c>
      <c r="D103" s="233">
        <v>0</v>
      </c>
    </row>
    <row r="104" spans="1:4" x14ac:dyDescent="0.2">
      <c r="A104" s="64">
        <v>1124</v>
      </c>
      <c r="B104" s="75" t="s">
        <v>488</v>
      </c>
      <c r="C104" s="234">
        <v>0</v>
      </c>
      <c r="D104" s="234">
        <v>0</v>
      </c>
    </row>
    <row r="105" spans="1:4" x14ac:dyDescent="0.2">
      <c r="A105" s="64">
        <v>1124</v>
      </c>
      <c r="B105" s="75" t="s">
        <v>489</v>
      </c>
      <c r="C105" s="234">
        <v>0</v>
      </c>
      <c r="D105" s="234">
        <v>0</v>
      </c>
    </row>
    <row r="106" spans="1:4" x14ac:dyDescent="0.2">
      <c r="A106" s="64">
        <v>1124</v>
      </c>
      <c r="B106" s="75" t="s">
        <v>490</v>
      </c>
      <c r="C106" s="234">
        <v>0</v>
      </c>
      <c r="D106" s="234">
        <v>0</v>
      </c>
    </row>
    <row r="107" spans="1:4" x14ac:dyDescent="0.2">
      <c r="A107" s="64">
        <v>1124</v>
      </c>
      <c r="B107" s="75" t="s">
        <v>491</v>
      </c>
      <c r="C107" s="234">
        <v>0</v>
      </c>
      <c r="D107" s="234">
        <v>0</v>
      </c>
    </row>
    <row r="108" spans="1:4" x14ac:dyDescent="0.2">
      <c r="A108" s="64">
        <v>1124</v>
      </c>
      <c r="B108" s="75" t="s">
        <v>492</v>
      </c>
      <c r="C108" s="234">
        <v>0</v>
      </c>
      <c r="D108" s="234">
        <v>0</v>
      </c>
    </row>
    <row r="109" spans="1:4" x14ac:dyDescent="0.2">
      <c r="A109" s="64">
        <v>1124</v>
      </c>
      <c r="B109" s="75" t="s">
        <v>493</v>
      </c>
      <c r="C109" s="234">
        <v>0</v>
      </c>
      <c r="D109" s="234">
        <v>0</v>
      </c>
    </row>
    <row r="110" spans="1:4" x14ac:dyDescent="0.2">
      <c r="A110" s="64">
        <v>1122</v>
      </c>
      <c r="B110" s="75" t="s">
        <v>494</v>
      </c>
      <c r="C110" s="234">
        <v>0</v>
      </c>
      <c r="D110" s="234">
        <v>0</v>
      </c>
    </row>
    <row r="111" spans="1:4" x14ac:dyDescent="0.2">
      <c r="A111" s="64">
        <v>1122</v>
      </c>
      <c r="B111" s="75" t="s">
        <v>495</v>
      </c>
      <c r="C111" s="234">
        <v>0</v>
      </c>
      <c r="D111" s="234">
        <v>0</v>
      </c>
    </row>
    <row r="112" spans="1:4" x14ac:dyDescent="0.2">
      <c r="A112" s="64">
        <v>1122</v>
      </c>
      <c r="B112" s="75" t="s">
        <v>496</v>
      </c>
      <c r="C112" s="234">
        <v>0</v>
      </c>
      <c r="D112" s="234">
        <v>0</v>
      </c>
    </row>
    <row r="113" spans="1:4" x14ac:dyDescent="0.2">
      <c r="A113" s="64"/>
      <c r="B113" s="76" t="s">
        <v>497</v>
      </c>
      <c r="C113" s="233">
        <f>C47+C48-C102</f>
        <v>32303290.850000001</v>
      </c>
      <c r="D113" s="233">
        <f>D47+D48-D102</f>
        <v>0</v>
      </c>
    </row>
    <row r="115" spans="1:4" x14ac:dyDescent="0.2">
      <c r="B115" s="41" t="s">
        <v>239</v>
      </c>
    </row>
    <row r="117" spans="1:4" x14ac:dyDescent="0.2">
      <c r="C117" s="297"/>
    </row>
    <row r="130" spans="8:8" x14ac:dyDescent="0.2">
      <c r="H130" s="77"/>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0866141732283472" right="0.70866141732283472" top="0.74803149606299213" bottom="0.74803149606299213" header="0.31496062992125984" footer="0.31496062992125984"/>
  <pageSetup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100" workbookViewId="0">
      <selection activeCell="C26" sqref="C26"/>
    </sheetView>
  </sheetViews>
  <sheetFormatPr baseColWidth="10" defaultColWidth="9.140625" defaultRowHeight="11.25" x14ac:dyDescent="0.2"/>
  <cols>
    <col min="1" max="1" width="12.7109375" style="60" customWidth="1"/>
    <col min="2" max="2" width="72.140625" style="60" customWidth="1"/>
    <col min="3"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602</v>
      </c>
      <c r="B1" s="377"/>
      <c r="C1" s="377"/>
      <c r="D1" s="377"/>
      <c r="E1" s="377"/>
      <c r="F1" s="377"/>
      <c r="G1" s="58" t="s">
        <v>97</v>
      </c>
      <c r="H1" s="59">
        <v>2021</v>
      </c>
    </row>
    <row r="2" spans="1:10" ht="18.95" customHeight="1" x14ac:dyDescent="0.2">
      <c r="A2" s="358" t="s">
        <v>601</v>
      </c>
      <c r="B2" s="377"/>
      <c r="C2" s="377"/>
      <c r="D2" s="377"/>
      <c r="E2" s="377"/>
      <c r="F2" s="377"/>
      <c r="G2" s="58" t="s">
        <v>99</v>
      </c>
      <c r="H2" s="59" t="s">
        <v>603</v>
      </c>
    </row>
    <row r="3" spans="1:10" ht="18.95" customHeight="1" x14ac:dyDescent="0.2">
      <c r="A3" s="358" t="s">
        <v>604</v>
      </c>
      <c r="B3" s="377"/>
      <c r="C3" s="377"/>
      <c r="D3" s="377"/>
      <c r="E3" s="377"/>
      <c r="F3" s="377"/>
      <c r="G3" s="58" t="s">
        <v>100</v>
      </c>
      <c r="H3" s="59">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row>
    <row r="9" spans="1:10" x14ac:dyDescent="0.2">
      <c r="A9" s="60">
        <v>7110</v>
      </c>
      <c r="B9" s="60" t="s">
        <v>591</v>
      </c>
      <c r="C9" s="272">
        <v>0</v>
      </c>
      <c r="D9" s="272">
        <v>0</v>
      </c>
      <c r="E9" s="272">
        <v>0</v>
      </c>
      <c r="F9" s="272">
        <v>0</v>
      </c>
    </row>
    <row r="10" spans="1:10" x14ac:dyDescent="0.2">
      <c r="A10" s="60">
        <v>7120</v>
      </c>
      <c r="B10" s="60" t="s">
        <v>590</v>
      </c>
      <c r="C10" s="272">
        <v>0</v>
      </c>
      <c r="D10" s="272">
        <v>0</v>
      </c>
      <c r="E10" s="272">
        <v>0</v>
      </c>
      <c r="F10" s="272">
        <v>0</v>
      </c>
    </row>
    <row r="11" spans="1:10" x14ac:dyDescent="0.2">
      <c r="A11" s="60">
        <v>7130</v>
      </c>
      <c r="B11" s="60" t="s">
        <v>589</v>
      </c>
      <c r="C11" s="272">
        <v>0</v>
      </c>
      <c r="D11" s="272">
        <v>0</v>
      </c>
      <c r="E11" s="272">
        <v>0</v>
      </c>
      <c r="F11" s="272">
        <v>0</v>
      </c>
    </row>
    <row r="12" spans="1:10" x14ac:dyDescent="0.2">
      <c r="A12" s="60">
        <v>7140</v>
      </c>
      <c r="B12" s="60" t="s">
        <v>588</v>
      </c>
      <c r="C12" s="272">
        <v>0</v>
      </c>
      <c r="D12" s="272">
        <v>0</v>
      </c>
      <c r="E12" s="272">
        <v>0</v>
      </c>
      <c r="F12" s="272">
        <v>0</v>
      </c>
    </row>
    <row r="13" spans="1:10" x14ac:dyDescent="0.2">
      <c r="A13" s="60">
        <v>7150</v>
      </c>
      <c r="B13" s="60" t="s">
        <v>587</v>
      </c>
      <c r="C13" s="272">
        <v>0</v>
      </c>
      <c r="D13" s="272">
        <v>0</v>
      </c>
      <c r="E13" s="272">
        <v>0</v>
      </c>
      <c r="F13" s="272">
        <v>0</v>
      </c>
    </row>
    <row r="14" spans="1:10" x14ac:dyDescent="0.2">
      <c r="A14" s="60">
        <v>7160</v>
      </c>
      <c r="B14" s="60" t="s">
        <v>586</v>
      </c>
      <c r="C14" s="272">
        <v>0</v>
      </c>
      <c r="D14" s="272">
        <v>0</v>
      </c>
      <c r="E14" s="272">
        <v>0</v>
      </c>
      <c r="F14" s="272">
        <v>0</v>
      </c>
    </row>
    <row r="15" spans="1:10" x14ac:dyDescent="0.2">
      <c r="A15" s="60">
        <v>7210</v>
      </c>
      <c r="B15" s="60" t="s">
        <v>585</v>
      </c>
      <c r="C15" s="272">
        <v>0</v>
      </c>
      <c r="D15" s="272">
        <v>0</v>
      </c>
      <c r="E15" s="272">
        <v>0</v>
      </c>
      <c r="F15" s="272">
        <v>0</v>
      </c>
    </row>
    <row r="16" spans="1:10" x14ac:dyDescent="0.2">
      <c r="A16" s="60">
        <v>7220</v>
      </c>
      <c r="B16" s="60" t="s">
        <v>584</v>
      </c>
      <c r="C16" s="272">
        <v>0</v>
      </c>
      <c r="D16" s="272">
        <v>0</v>
      </c>
      <c r="E16" s="272">
        <v>0</v>
      </c>
      <c r="F16" s="272">
        <v>0</v>
      </c>
    </row>
    <row r="17" spans="1:6" x14ac:dyDescent="0.2">
      <c r="A17" s="60">
        <v>7230</v>
      </c>
      <c r="B17" s="60" t="s">
        <v>583</v>
      </c>
      <c r="C17" s="272">
        <v>0</v>
      </c>
      <c r="D17" s="272">
        <v>0</v>
      </c>
      <c r="E17" s="272">
        <v>0</v>
      </c>
      <c r="F17" s="272">
        <v>0</v>
      </c>
    </row>
    <row r="18" spans="1:6" x14ac:dyDescent="0.2">
      <c r="A18" s="60">
        <v>7240</v>
      </c>
      <c r="B18" s="60" t="s">
        <v>582</v>
      </c>
      <c r="C18" s="272">
        <v>0</v>
      </c>
      <c r="D18" s="272">
        <v>0</v>
      </c>
      <c r="E18" s="272">
        <v>0</v>
      </c>
      <c r="F18" s="272">
        <v>0</v>
      </c>
    </row>
    <row r="19" spans="1:6" x14ac:dyDescent="0.2">
      <c r="A19" s="60">
        <v>7250</v>
      </c>
      <c r="B19" s="60" t="s">
        <v>581</v>
      </c>
      <c r="C19" s="272">
        <v>0</v>
      </c>
      <c r="D19" s="272">
        <v>0</v>
      </c>
      <c r="E19" s="272">
        <v>0</v>
      </c>
      <c r="F19" s="272">
        <v>0</v>
      </c>
    </row>
    <row r="20" spans="1:6" x14ac:dyDescent="0.2">
      <c r="A20" s="60">
        <v>7260</v>
      </c>
      <c r="B20" s="60" t="s">
        <v>580</v>
      </c>
      <c r="C20" s="272">
        <v>0</v>
      </c>
      <c r="D20" s="272">
        <v>0</v>
      </c>
      <c r="E20" s="272">
        <v>0</v>
      </c>
      <c r="F20" s="272">
        <v>0</v>
      </c>
    </row>
    <row r="21" spans="1:6" x14ac:dyDescent="0.2">
      <c r="A21" s="60">
        <v>7310</v>
      </c>
      <c r="B21" s="60" t="s">
        <v>579</v>
      </c>
      <c r="C21" s="272">
        <v>0</v>
      </c>
      <c r="D21" s="272">
        <v>0</v>
      </c>
      <c r="E21" s="272">
        <v>0</v>
      </c>
      <c r="F21" s="272">
        <v>0</v>
      </c>
    </row>
    <row r="22" spans="1:6" x14ac:dyDescent="0.2">
      <c r="A22" s="60">
        <v>7320</v>
      </c>
      <c r="B22" s="60" t="s">
        <v>578</v>
      </c>
      <c r="C22" s="272">
        <v>0</v>
      </c>
      <c r="D22" s="272">
        <v>0</v>
      </c>
      <c r="E22" s="272">
        <v>0</v>
      </c>
      <c r="F22" s="272">
        <v>0</v>
      </c>
    </row>
    <row r="23" spans="1:6" x14ac:dyDescent="0.2">
      <c r="A23" s="60">
        <v>7330</v>
      </c>
      <c r="B23" s="60" t="s">
        <v>577</v>
      </c>
      <c r="C23" s="272">
        <v>0</v>
      </c>
      <c r="D23" s="272">
        <v>0</v>
      </c>
      <c r="E23" s="272">
        <v>0</v>
      </c>
      <c r="F23" s="272">
        <v>0</v>
      </c>
    </row>
    <row r="24" spans="1:6" x14ac:dyDescent="0.2">
      <c r="A24" s="60">
        <v>7340</v>
      </c>
      <c r="B24" s="60" t="s">
        <v>576</v>
      </c>
      <c r="C24" s="272">
        <v>0</v>
      </c>
      <c r="D24" s="272">
        <v>0</v>
      </c>
      <c r="E24" s="272">
        <v>0</v>
      </c>
      <c r="F24" s="272">
        <v>0</v>
      </c>
    </row>
    <row r="25" spans="1:6" x14ac:dyDescent="0.2">
      <c r="A25" s="60">
        <v>7350</v>
      </c>
      <c r="B25" s="60" t="s">
        <v>575</v>
      </c>
      <c r="C25" s="272">
        <v>0</v>
      </c>
      <c r="D25" s="272">
        <v>0</v>
      </c>
      <c r="E25" s="272">
        <v>0</v>
      </c>
      <c r="F25" s="272">
        <v>0</v>
      </c>
    </row>
    <row r="26" spans="1:6" x14ac:dyDescent="0.2">
      <c r="A26" s="60">
        <v>7360</v>
      </c>
      <c r="B26" s="60" t="s">
        <v>574</v>
      </c>
      <c r="C26" s="272">
        <v>0</v>
      </c>
      <c r="D26" s="272">
        <v>0</v>
      </c>
      <c r="E26" s="272">
        <v>0</v>
      </c>
      <c r="F26" s="272">
        <v>0</v>
      </c>
    </row>
    <row r="27" spans="1:6" x14ac:dyDescent="0.2">
      <c r="A27" s="60">
        <v>7410</v>
      </c>
      <c r="B27" s="60" t="s">
        <v>573</v>
      </c>
      <c r="C27" s="272">
        <v>0</v>
      </c>
      <c r="D27" s="272">
        <v>0</v>
      </c>
      <c r="E27" s="272">
        <v>0</v>
      </c>
      <c r="F27" s="272">
        <v>0</v>
      </c>
    </row>
    <row r="28" spans="1:6" x14ac:dyDescent="0.2">
      <c r="A28" s="60">
        <v>7420</v>
      </c>
      <c r="B28" s="60" t="s">
        <v>572</v>
      </c>
      <c r="C28" s="272">
        <v>0</v>
      </c>
      <c r="D28" s="272">
        <v>0</v>
      </c>
      <c r="E28" s="272">
        <v>0</v>
      </c>
      <c r="F28" s="272">
        <v>0</v>
      </c>
    </row>
    <row r="29" spans="1:6" x14ac:dyDescent="0.2">
      <c r="A29" s="60">
        <v>7510</v>
      </c>
      <c r="B29" s="60" t="s">
        <v>571</v>
      </c>
      <c r="C29" s="272">
        <v>0</v>
      </c>
      <c r="D29" s="272">
        <v>0</v>
      </c>
      <c r="E29" s="272">
        <v>0</v>
      </c>
      <c r="F29" s="272">
        <v>0</v>
      </c>
    </row>
    <row r="30" spans="1:6" x14ac:dyDescent="0.2">
      <c r="A30" s="60">
        <v>7520</v>
      </c>
      <c r="B30" s="60" t="s">
        <v>570</v>
      </c>
      <c r="C30" s="272">
        <v>0</v>
      </c>
      <c r="D30" s="272">
        <v>0</v>
      </c>
      <c r="E30" s="272">
        <v>0</v>
      </c>
      <c r="F30" s="272">
        <v>0</v>
      </c>
    </row>
    <row r="31" spans="1:6" x14ac:dyDescent="0.2">
      <c r="A31" s="60">
        <v>7610</v>
      </c>
      <c r="B31" s="60" t="s">
        <v>569</v>
      </c>
      <c r="C31" s="272">
        <v>0</v>
      </c>
      <c r="D31" s="272">
        <v>0</v>
      </c>
      <c r="E31" s="272">
        <v>0</v>
      </c>
      <c r="F31" s="272">
        <v>0</v>
      </c>
    </row>
    <row r="32" spans="1:6" x14ac:dyDescent="0.2">
      <c r="A32" s="60">
        <v>7620</v>
      </c>
      <c r="B32" s="60" t="s">
        <v>568</v>
      </c>
      <c r="C32" s="272">
        <v>0</v>
      </c>
      <c r="D32" s="272">
        <v>0</v>
      </c>
      <c r="E32" s="272">
        <v>0</v>
      </c>
      <c r="F32" s="272">
        <v>0</v>
      </c>
    </row>
    <row r="33" spans="1:6" x14ac:dyDescent="0.2">
      <c r="A33" s="60">
        <v>7630</v>
      </c>
      <c r="B33" s="60" t="s">
        <v>567</v>
      </c>
      <c r="C33" s="272">
        <v>0</v>
      </c>
      <c r="D33" s="272">
        <v>0</v>
      </c>
      <c r="E33" s="272">
        <v>0</v>
      </c>
      <c r="F33" s="272">
        <v>0</v>
      </c>
    </row>
    <row r="34" spans="1:6" x14ac:dyDescent="0.2">
      <c r="A34" s="60">
        <v>7640</v>
      </c>
      <c r="B34" s="60" t="s">
        <v>566</v>
      </c>
      <c r="C34" s="272">
        <v>0</v>
      </c>
      <c r="D34" s="272">
        <v>0</v>
      </c>
      <c r="E34" s="272">
        <v>0</v>
      </c>
      <c r="F34" s="272">
        <v>0</v>
      </c>
    </row>
    <row r="35" spans="1:6" s="70" customFormat="1" x14ac:dyDescent="0.2">
      <c r="A35" s="68">
        <v>8000</v>
      </c>
      <c r="B35" s="70" t="s">
        <v>565</v>
      </c>
    </row>
    <row r="36" spans="1:6" x14ac:dyDescent="0.2">
      <c r="A36" s="60">
        <v>8110</v>
      </c>
      <c r="B36" s="60" t="s">
        <v>564</v>
      </c>
      <c r="C36" s="234">
        <v>131871601</v>
      </c>
      <c r="D36" s="234">
        <v>0</v>
      </c>
      <c r="E36" s="234">
        <v>0</v>
      </c>
      <c r="F36" s="234">
        <v>0</v>
      </c>
    </row>
    <row r="37" spans="1:6" x14ac:dyDescent="0.2">
      <c r="A37" s="60">
        <v>8120</v>
      </c>
      <c r="B37" s="60" t="s">
        <v>563</v>
      </c>
      <c r="C37" s="234">
        <v>0</v>
      </c>
      <c r="D37" s="234">
        <v>141304569.13</v>
      </c>
      <c r="E37" s="234">
        <v>131871601</v>
      </c>
      <c r="F37" s="234">
        <f>E37-D37</f>
        <v>-9432968.1299999952</v>
      </c>
    </row>
    <row r="38" spans="1:6" x14ac:dyDescent="0.2">
      <c r="A38" s="60">
        <v>8130</v>
      </c>
      <c r="B38" s="60" t="s">
        <v>562</v>
      </c>
      <c r="C38" s="234">
        <v>0</v>
      </c>
      <c r="D38" s="234">
        <f>D39-C36</f>
        <v>9432968.1299999952</v>
      </c>
      <c r="E38" s="234">
        <v>0</v>
      </c>
      <c r="F38" s="234">
        <f>F39-E36</f>
        <v>0</v>
      </c>
    </row>
    <row r="39" spans="1:6" x14ac:dyDescent="0.2">
      <c r="A39" s="60">
        <v>8140</v>
      </c>
      <c r="B39" s="60" t="s">
        <v>561</v>
      </c>
      <c r="C39" s="234">
        <v>0</v>
      </c>
      <c r="D39" s="234">
        <v>141304569.13</v>
      </c>
      <c r="E39" s="234">
        <v>141304569.13</v>
      </c>
      <c r="F39" s="234">
        <v>0</v>
      </c>
    </row>
    <row r="40" spans="1:6" x14ac:dyDescent="0.2">
      <c r="A40" s="60">
        <v>8150</v>
      </c>
      <c r="B40" s="60" t="s">
        <v>560</v>
      </c>
      <c r="C40" s="234">
        <v>0</v>
      </c>
      <c r="D40" s="234"/>
      <c r="E40" s="234">
        <v>141304569.13</v>
      </c>
      <c r="F40" s="234">
        <f>E40-D40</f>
        <v>141304569.13</v>
      </c>
    </row>
    <row r="41" spans="1:6" x14ac:dyDescent="0.2">
      <c r="A41" s="60">
        <v>8210</v>
      </c>
      <c r="B41" s="60" t="s">
        <v>559</v>
      </c>
      <c r="C41" s="234">
        <v>131871601</v>
      </c>
      <c r="D41" s="234">
        <v>0</v>
      </c>
      <c r="E41" s="234">
        <v>0</v>
      </c>
      <c r="F41" s="234">
        <v>0</v>
      </c>
    </row>
    <row r="42" spans="1:6" x14ac:dyDescent="0.2">
      <c r="A42" s="60">
        <v>8220</v>
      </c>
      <c r="B42" s="60" t="s">
        <v>558</v>
      </c>
      <c r="C42" s="234">
        <v>0</v>
      </c>
      <c r="D42" s="234">
        <v>141304569.13</v>
      </c>
      <c r="E42" s="234">
        <v>141304569.13</v>
      </c>
      <c r="F42" s="234">
        <f>E42-D42</f>
        <v>0</v>
      </c>
    </row>
    <row r="43" spans="1:6" x14ac:dyDescent="0.2">
      <c r="A43" s="60">
        <v>8230</v>
      </c>
      <c r="B43" s="60" t="s">
        <v>557</v>
      </c>
      <c r="C43" s="234">
        <v>0</v>
      </c>
      <c r="D43" s="234">
        <f>D42-C41</f>
        <v>9432968.1299999952</v>
      </c>
      <c r="E43" s="234"/>
      <c r="F43" s="234">
        <v>-10632350.109999999</v>
      </c>
    </row>
    <row r="44" spans="1:6" x14ac:dyDescent="0.2">
      <c r="A44" s="60">
        <v>8240</v>
      </c>
      <c r="B44" s="60" t="s">
        <v>556</v>
      </c>
      <c r="C44" s="234">
        <v>0</v>
      </c>
      <c r="D44" s="234">
        <v>136447199.02000001</v>
      </c>
      <c r="E44" s="234">
        <v>135908799.84999999</v>
      </c>
      <c r="F44" s="234">
        <f>E44-D44</f>
        <v>-538399.17000001669</v>
      </c>
    </row>
    <row r="45" spans="1:6" x14ac:dyDescent="0.2">
      <c r="A45" s="60">
        <v>8250</v>
      </c>
      <c r="B45" s="60" t="s">
        <v>555</v>
      </c>
      <c r="C45" s="234">
        <v>0</v>
      </c>
      <c r="D45" s="234">
        <v>135908799.84999999</v>
      </c>
      <c r="E45" s="234">
        <v>135400890.13</v>
      </c>
      <c r="F45" s="234">
        <f>E45-D45</f>
        <v>-507909.71999999881</v>
      </c>
    </row>
    <row r="46" spans="1:6" x14ac:dyDescent="0.2">
      <c r="A46" s="60">
        <v>8260</v>
      </c>
      <c r="B46" s="60" t="s">
        <v>554</v>
      </c>
      <c r="C46" s="234">
        <v>0</v>
      </c>
      <c r="D46" s="234">
        <v>135400890.13</v>
      </c>
      <c r="E46" s="234">
        <v>135400890.13</v>
      </c>
      <c r="F46" s="234">
        <v>0</v>
      </c>
    </row>
    <row r="47" spans="1:6" x14ac:dyDescent="0.2">
      <c r="A47" s="60">
        <v>8270</v>
      </c>
      <c r="B47" s="60" t="s">
        <v>553</v>
      </c>
      <c r="C47" s="234">
        <v>0</v>
      </c>
      <c r="D47" s="234">
        <v>135400890.13</v>
      </c>
      <c r="E47" s="234">
        <v>0</v>
      </c>
      <c r="F47" s="234">
        <f>E47-D47</f>
        <v>-135400890.13</v>
      </c>
    </row>
    <row r="48" spans="1:6" x14ac:dyDescent="0.2">
      <c r="A48" s="114"/>
    </row>
    <row r="49" spans="1:2" x14ac:dyDescent="0.2">
      <c r="A49" s="114"/>
      <c r="B49" s="41" t="s">
        <v>239</v>
      </c>
    </row>
  </sheetData>
  <sheetProtection formatCells="0" formatColumns="0" formatRows="0" insertColumns="0" insertRows="0" insertHyperlinks="0" deleteColumns="0" deleteRows="0" sort="0" autoFilter="0" pivotTables="0"/>
  <protectedRanges>
    <protectedRange sqref="D46:E46 E45" name="Rango1_2"/>
  </protectedRanges>
  <mergeCells count="3">
    <mergeCell ref="A1:F1"/>
    <mergeCell ref="A2:F2"/>
    <mergeCell ref="A3:F3"/>
  </mergeCells>
  <pageMargins left="0.7" right="0.7" top="0.75" bottom="0.75" header="0.3" footer="0.3"/>
  <pageSetup paperSize="9" scale="65" fitToHeight="0"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showGridLines="0" zoomScaleNormal="100" zoomScaleSheetLayoutView="100" workbookViewId="0">
      <selection sqref="A1:C1"/>
    </sheetView>
  </sheetViews>
  <sheetFormatPr baseColWidth="10" defaultColWidth="11.42578125" defaultRowHeight="11.25" x14ac:dyDescent="0.2"/>
  <cols>
    <col min="1" max="1" width="3.28515625" style="82" customWidth="1"/>
    <col min="2" max="2" width="63.140625" style="82" customWidth="1"/>
    <col min="3" max="3" width="17.7109375" style="82" customWidth="1"/>
    <col min="4" max="16384" width="11.42578125" style="82"/>
  </cols>
  <sheetData>
    <row r="1" spans="1:3" s="78" customFormat="1" ht="18" customHeight="1" x14ac:dyDescent="0.25">
      <c r="A1" s="359" t="s">
        <v>1587</v>
      </c>
      <c r="B1" s="360"/>
      <c r="C1" s="361"/>
    </row>
    <row r="2" spans="1:3" s="78" customFormat="1" ht="18" customHeight="1" x14ac:dyDescent="0.25">
      <c r="A2" s="362" t="s">
        <v>498</v>
      </c>
      <c r="B2" s="363"/>
      <c r="C2" s="364"/>
    </row>
    <row r="3" spans="1:3" s="78" customFormat="1" ht="18" customHeight="1" x14ac:dyDescent="0.25">
      <c r="A3" s="362" t="s">
        <v>1588</v>
      </c>
      <c r="B3" s="363"/>
      <c r="C3" s="364"/>
    </row>
    <row r="4" spans="1:3" s="79" customFormat="1" x14ac:dyDescent="0.2">
      <c r="A4" s="365" t="s">
        <v>499</v>
      </c>
      <c r="B4" s="366"/>
      <c r="C4" s="367"/>
    </row>
    <row r="5" spans="1:3" x14ac:dyDescent="0.2">
      <c r="A5" s="80" t="s">
        <v>500</v>
      </c>
      <c r="B5" s="80"/>
      <c r="C5" s="279">
        <v>103615199.55</v>
      </c>
    </row>
    <row r="6" spans="1:3" x14ac:dyDescent="0.2">
      <c r="B6" s="83"/>
      <c r="C6" s="280"/>
    </row>
    <row r="7" spans="1:3" x14ac:dyDescent="0.2">
      <c r="A7" s="84" t="s">
        <v>501</v>
      </c>
      <c r="B7" s="84"/>
      <c r="C7" s="281">
        <f>SUM(C8:C13)</f>
        <v>24634896.450000003</v>
      </c>
    </row>
    <row r="8" spans="1:3" x14ac:dyDescent="0.2">
      <c r="A8" s="85" t="s">
        <v>502</v>
      </c>
      <c r="B8" s="86" t="s">
        <v>378</v>
      </c>
      <c r="C8" s="282">
        <v>0</v>
      </c>
    </row>
    <row r="9" spans="1:3" x14ac:dyDescent="0.2">
      <c r="A9" s="87" t="s">
        <v>503</v>
      </c>
      <c r="B9" s="88" t="s">
        <v>504</v>
      </c>
      <c r="C9" s="282">
        <v>0</v>
      </c>
    </row>
    <row r="10" spans="1:3" x14ac:dyDescent="0.2">
      <c r="A10" s="87" t="s">
        <v>505</v>
      </c>
      <c r="B10" s="88" t="s">
        <v>369</v>
      </c>
      <c r="C10" s="282">
        <v>0</v>
      </c>
    </row>
    <row r="11" spans="1:3" x14ac:dyDescent="0.2">
      <c r="A11" s="87" t="s">
        <v>506</v>
      </c>
      <c r="B11" s="88" t="s">
        <v>368</v>
      </c>
      <c r="C11" s="282">
        <v>0</v>
      </c>
    </row>
    <row r="12" spans="1:3" x14ac:dyDescent="0.2">
      <c r="A12" s="87" t="s">
        <v>507</v>
      </c>
      <c r="B12" s="88" t="s">
        <v>362</v>
      </c>
      <c r="C12" s="282">
        <v>0</v>
      </c>
    </row>
    <row r="13" spans="1:3" x14ac:dyDescent="0.2">
      <c r="A13" s="89" t="s">
        <v>508</v>
      </c>
      <c r="B13" s="90" t="s">
        <v>509</v>
      </c>
      <c r="C13" s="282">
        <v>24634896.450000003</v>
      </c>
    </row>
    <row r="14" spans="1:3" x14ac:dyDescent="0.2">
      <c r="B14" s="91"/>
      <c r="C14" s="283"/>
    </row>
    <row r="15" spans="1:3" x14ac:dyDescent="0.2">
      <c r="A15" s="84" t="s">
        <v>510</v>
      </c>
      <c r="B15" s="83"/>
      <c r="C15" s="281">
        <f>SUM(C16:C18)</f>
        <v>13909159.08</v>
      </c>
    </row>
    <row r="16" spans="1:3" x14ac:dyDescent="0.2">
      <c r="A16" s="92">
        <v>3.1</v>
      </c>
      <c r="B16" s="88" t="s">
        <v>511</v>
      </c>
      <c r="C16" s="282">
        <v>0</v>
      </c>
    </row>
    <row r="17" spans="1:3" x14ac:dyDescent="0.2">
      <c r="A17" s="93">
        <v>3.2</v>
      </c>
      <c r="B17" s="88" t="s">
        <v>512</v>
      </c>
      <c r="C17" s="282">
        <v>0</v>
      </c>
    </row>
    <row r="18" spans="1:3" x14ac:dyDescent="0.2">
      <c r="A18" s="93">
        <v>3.3</v>
      </c>
      <c r="B18" s="90" t="s">
        <v>513</v>
      </c>
      <c r="C18" s="284">
        <v>13909159.08</v>
      </c>
    </row>
    <row r="19" spans="1:3" x14ac:dyDescent="0.2">
      <c r="B19" s="94"/>
      <c r="C19" s="285"/>
    </row>
    <row r="20" spans="1:3" x14ac:dyDescent="0.2">
      <c r="A20" s="95" t="s">
        <v>514</v>
      </c>
      <c r="B20" s="95"/>
      <c r="C20" s="279">
        <f>C5+C7-C15</f>
        <v>114340936.92</v>
      </c>
    </row>
    <row r="21" spans="1:3" ht="15" customHeight="1" x14ac:dyDescent="0.2">
      <c r="A21" s="375" t="s">
        <v>239</v>
      </c>
      <c r="B21" s="375"/>
      <c r="C21" s="375"/>
    </row>
    <row r="22" spans="1:3" x14ac:dyDescent="0.2">
      <c r="A22" s="368"/>
      <c r="B22" s="368"/>
      <c r="C22" s="368"/>
    </row>
  </sheetData>
  <mergeCells count="5">
    <mergeCell ref="A1:C1"/>
    <mergeCell ref="A2:C2"/>
    <mergeCell ref="A3:C3"/>
    <mergeCell ref="A4:C4"/>
    <mergeCell ref="A21:C22"/>
  </mergeCells>
  <pageMargins left="0.70866141732283472" right="0.70866141732283472" top="0.74803149606299213" bottom="0.74803149606299213" header="0.31496062992125984" footer="0.31496062992125984"/>
  <pageSetup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showGridLines="0" zoomScaleNormal="100" zoomScaleSheetLayoutView="100" workbookViewId="0">
      <selection sqref="A1:C1"/>
    </sheetView>
  </sheetViews>
  <sheetFormatPr baseColWidth="10" defaultColWidth="11.42578125" defaultRowHeight="11.25" x14ac:dyDescent="0.2"/>
  <cols>
    <col min="1" max="1" width="3.7109375" style="82" customWidth="1"/>
    <col min="2" max="2" width="62.140625" style="82" customWidth="1"/>
    <col min="3" max="3" width="17.7109375" style="82" customWidth="1"/>
    <col min="4" max="16384" width="11.42578125" style="82"/>
  </cols>
  <sheetData>
    <row r="1" spans="1:3" s="113" customFormat="1" ht="18.95" customHeight="1" x14ac:dyDescent="0.25">
      <c r="A1" s="369" t="s">
        <v>1587</v>
      </c>
      <c r="B1" s="370"/>
      <c r="C1" s="371"/>
    </row>
    <row r="2" spans="1:3" s="113" customFormat="1" ht="18.95" customHeight="1" x14ac:dyDescent="0.25">
      <c r="A2" s="372" t="s">
        <v>552</v>
      </c>
      <c r="B2" s="373"/>
      <c r="C2" s="374"/>
    </row>
    <row r="3" spans="1:3" s="113" customFormat="1" ht="18.95" customHeight="1" x14ac:dyDescent="0.25">
      <c r="A3" s="372" t="s">
        <v>1588</v>
      </c>
      <c r="B3" s="373"/>
      <c r="C3" s="374"/>
    </row>
    <row r="4" spans="1:3" x14ac:dyDescent="0.2">
      <c r="A4" s="365" t="s">
        <v>499</v>
      </c>
      <c r="B4" s="366"/>
      <c r="C4" s="367"/>
    </row>
    <row r="5" spans="1:3" x14ac:dyDescent="0.2">
      <c r="A5" s="112" t="s">
        <v>551</v>
      </c>
      <c r="B5" s="80"/>
      <c r="C5" s="288">
        <v>68095482.320000008</v>
      </c>
    </row>
    <row r="6" spans="1:3" x14ac:dyDescent="0.2">
      <c r="A6" s="99"/>
      <c r="B6" s="83"/>
      <c r="C6" s="280"/>
    </row>
    <row r="7" spans="1:3" x14ac:dyDescent="0.2">
      <c r="A7" s="84" t="s">
        <v>550</v>
      </c>
      <c r="B7" s="111"/>
      <c r="C7" s="281">
        <f>SUM(C8:C28)</f>
        <v>9689469.6699999999</v>
      </c>
    </row>
    <row r="8" spans="1:3" x14ac:dyDescent="0.2">
      <c r="A8" s="110">
        <v>2.1</v>
      </c>
      <c r="B8" s="101" t="s">
        <v>347</v>
      </c>
      <c r="C8" s="289">
        <v>0</v>
      </c>
    </row>
    <row r="9" spans="1:3" x14ac:dyDescent="0.2">
      <c r="A9" s="110">
        <v>2.2000000000000002</v>
      </c>
      <c r="B9" s="101" t="s">
        <v>350</v>
      </c>
      <c r="C9" s="289">
        <v>0</v>
      </c>
    </row>
    <row r="10" spans="1:3" x14ac:dyDescent="0.2">
      <c r="A10" s="102">
        <v>2.2999999999999998</v>
      </c>
      <c r="B10" s="104" t="s">
        <v>165</v>
      </c>
      <c r="C10" s="289">
        <v>666913.78</v>
      </c>
    </row>
    <row r="11" spans="1:3" x14ac:dyDescent="0.2">
      <c r="A11" s="102">
        <v>2.4</v>
      </c>
      <c r="B11" s="104" t="s">
        <v>166</v>
      </c>
      <c r="C11" s="289">
        <v>28129.599999999999</v>
      </c>
    </row>
    <row r="12" spans="1:3" x14ac:dyDescent="0.2">
      <c r="A12" s="102">
        <v>2.5</v>
      </c>
      <c r="B12" s="104" t="s">
        <v>167</v>
      </c>
      <c r="C12" s="289">
        <v>0</v>
      </c>
    </row>
    <row r="13" spans="1:3" x14ac:dyDescent="0.2">
      <c r="A13" s="102">
        <v>2.6</v>
      </c>
      <c r="B13" s="104" t="s">
        <v>168</v>
      </c>
      <c r="C13" s="289">
        <v>0</v>
      </c>
    </row>
    <row r="14" spans="1:3" x14ac:dyDescent="0.2">
      <c r="A14" s="102">
        <v>2.7</v>
      </c>
      <c r="B14" s="104" t="s">
        <v>169</v>
      </c>
      <c r="C14" s="289">
        <v>0</v>
      </c>
    </row>
    <row r="15" spans="1:3" x14ac:dyDescent="0.2">
      <c r="A15" s="102">
        <v>2.8</v>
      </c>
      <c r="B15" s="104" t="s">
        <v>170</v>
      </c>
      <c r="C15" s="289">
        <v>188964</v>
      </c>
    </row>
    <row r="16" spans="1:3" x14ac:dyDescent="0.2">
      <c r="A16" s="102">
        <v>2.9</v>
      </c>
      <c r="B16" s="104" t="s">
        <v>172</v>
      </c>
      <c r="C16" s="289">
        <v>0</v>
      </c>
    </row>
    <row r="17" spans="1:3" x14ac:dyDescent="0.2">
      <c r="A17" s="102" t="s">
        <v>549</v>
      </c>
      <c r="B17" s="104" t="s">
        <v>548</v>
      </c>
      <c r="C17" s="289">
        <v>0</v>
      </c>
    </row>
    <row r="18" spans="1:3" x14ac:dyDescent="0.2">
      <c r="A18" s="102" t="s">
        <v>547</v>
      </c>
      <c r="B18" s="104" t="s">
        <v>176</v>
      </c>
      <c r="C18" s="289">
        <v>289382.88</v>
      </c>
    </row>
    <row r="19" spans="1:3" x14ac:dyDescent="0.2">
      <c r="A19" s="102" t="s">
        <v>546</v>
      </c>
      <c r="B19" s="104" t="s">
        <v>545</v>
      </c>
      <c r="C19" s="289">
        <v>0</v>
      </c>
    </row>
    <row r="20" spans="1:3" x14ac:dyDescent="0.2">
      <c r="A20" s="102" t="s">
        <v>544</v>
      </c>
      <c r="B20" s="104" t="s">
        <v>543</v>
      </c>
      <c r="C20" s="289">
        <v>8516079.4100000001</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0</v>
      </c>
    </row>
    <row r="29" spans="1:3" x14ac:dyDescent="0.2">
      <c r="A29" s="109"/>
      <c r="B29" s="108"/>
      <c r="C29" s="292"/>
    </row>
    <row r="30" spans="1:3" x14ac:dyDescent="0.2">
      <c r="A30" s="106" t="s">
        <v>526</v>
      </c>
      <c r="B30" s="105"/>
      <c r="C30" s="293">
        <f>SUM(C31:C37)</f>
        <v>27064443.539999999</v>
      </c>
    </row>
    <row r="31" spans="1:3" x14ac:dyDescent="0.2">
      <c r="A31" s="102" t="s">
        <v>525</v>
      </c>
      <c r="B31" s="104" t="s">
        <v>272</v>
      </c>
      <c r="C31" s="289">
        <v>3432810.12</v>
      </c>
    </row>
    <row r="32" spans="1:3" x14ac:dyDescent="0.2">
      <c r="A32" s="102" t="s">
        <v>524</v>
      </c>
      <c r="B32" s="104" t="s">
        <v>263</v>
      </c>
      <c r="C32" s="289">
        <v>0</v>
      </c>
    </row>
    <row r="33" spans="1:3" x14ac:dyDescent="0.2">
      <c r="A33" s="102" t="s">
        <v>523</v>
      </c>
      <c r="B33" s="104" t="s">
        <v>260</v>
      </c>
      <c r="C33" s="289">
        <v>18433992.489999998</v>
      </c>
    </row>
    <row r="34" spans="1:3" x14ac:dyDescent="0.2">
      <c r="A34" s="102" t="s">
        <v>522</v>
      </c>
      <c r="B34" s="104" t="s">
        <v>521</v>
      </c>
      <c r="C34" s="289">
        <v>0</v>
      </c>
    </row>
    <row r="35" spans="1:3" x14ac:dyDescent="0.2">
      <c r="A35" s="102" t="s">
        <v>520</v>
      </c>
      <c r="B35" s="104" t="s">
        <v>519</v>
      </c>
      <c r="C35" s="289">
        <v>0</v>
      </c>
    </row>
    <row r="36" spans="1:3" x14ac:dyDescent="0.2">
      <c r="A36" s="102" t="s">
        <v>518</v>
      </c>
      <c r="B36" s="104" t="s">
        <v>252</v>
      </c>
      <c r="C36" s="289">
        <v>0</v>
      </c>
    </row>
    <row r="37" spans="1:3" x14ac:dyDescent="0.2">
      <c r="A37" s="102" t="s">
        <v>517</v>
      </c>
      <c r="B37" s="101" t="s">
        <v>516</v>
      </c>
      <c r="C37" s="294">
        <v>5197640.93</v>
      </c>
    </row>
    <row r="38" spans="1:3" x14ac:dyDescent="0.2">
      <c r="A38" s="99"/>
      <c r="B38" s="98"/>
      <c r="C38" s="295"/>
    </row>
    <row r="39" spans="1:3" x14ac:dyDescent="0.2">
      <c r="A39" s="96" t="s">
        <v>515</v>
      </c>
      <c r="B39" s="80"/>
      <c r="C39" s="279">
        <f>C5-C7+C30</f>
        <v>85470456.189999998</v>
      </c>
    </row>
    <row r="40" spans="1:3" ht="15" customHeight="1" x14ac:dyDescent="0.2">
      <c r="A40" s="388" t="s">
        <v>239</v>
      </c>
      <c r="B40" s="388"/>
      <c r="C40" s="388"/>
    </row>
    <row r="41" spans="1:3" x14ac:dyDescent="0.2">
      <c r="A41" s="379"/>
      <c r="B41" s="379"/>
      <c r="C41" s="379"/>
    </row>
  </sheetData>
  <mergeCells count="5">
    <mergeCell ref="A1:C1"/>
    <mergeCell ref="A2:C2"/>
    <mergeCell ref="A3:C3"/>
    <mergeCell ref="A4:C4"/>
    <mergeCell ref="A40:C41"/>
  </mergeCells>
  <pageMargins left="0.70866141732283472" right="0.70866141732283472" top="0.74803149606299213" bottom="0.74803149606299213" header="0.31496062992125984" footer="0.31496062992125984"/>
  <pageSetup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100" workbookViewId="0">
      <selection activeCell="E15" sqref="E15"/>
    </sheetView>
  </sheetViews>
  <sheetFormatPr baseColWidth="10" defaultColWidth="9.140625" defaultRowHeight="11.25" x14ac:dyDescent="0.2"/>
  <cols>
    <col min="1" max="1" width="12.7109375" style="60" customWidth="1"/>
    <col min="2" max="2" width="72.140625" style="60" customWidth="1"/>
    <col min="3"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1587</v>
      </c>
      <c r="B1" s="377"/>
      <c r="C1" s="377"/>
      <c r="D1" s="377"/>
      <c r="E1" s="377"/>
      <c r="F1" s="377"/>
      <c r="G1" s="58" t="s">
        <v>97</v>
      </c>
      <c r="H1" s="59">
        <v>2021</v>
      </c>
    </row>
    <row r="2" spans="1:10" ht="18.95" customHeight="1" x14ac:dyDescent="0.2">
      <c r="A2" s="358" t="s">
        <v>601</v>
      </c>
      <c r="B2" s="377"/>
      <c r="C2" s="377"/>
      <c r="D2" s="377"/>
      <c r="E2" s="377"/>
      <c r="F2" s="377"/>
      <c r="G2" s="58" t="s">
        <v>99</v>
      </c>
      <c r="H2" s="59" t="s">
        <v>603</v>
      </c>
    </row>
    <row r="3" spans="1:10" ht="18.95" customHeight="1" x14ac:dyDescent="0.2">
      <c r="A3" s="358" t="s">
        <v>1588</v>
      </c>
      <c r="B3" s="377"/>
      <c r="C3" s="377"/>
      <c r="D3" s="377"/>
      <c r="E3" s="377"/>
      <c r="F3" s="377"/>
      <c r="G3" s="58" t="s">
        <v>100</v>
      </c>
      <c r="H3" s="59">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c r="C8" s="233"/>
      <c r="D8" s="233"/>
      <c r="E8" s="233"/>
      <c r="F8" s="233"/>
    </row>
    <row r="9" spans="1:10" x14ac:dyDescent="0.2">
      <c r="A9" s="60">
        <v>7110</v>
      </c>
      <c r="B9" s="60" t="s">
        <v>591</v>
      </c>
      <c r="C9" s="234">
        <v>0</v>
      </c>
      <c r="D9" s="234">
        <v>0</v>
      </c>
      <c r="E9" s="234">
        <v>0</v>
      </c>
      <c r="F9" s="234">
        <v>0</v>
      </c>
    </row>
    <row r="10" spans="1:10" x14ac:dyDescent="0.2">
      <c r="A10" s="60">
        <v>7120</v>
      </c>
      <c r="B10" s="60" t="s">
        <v>590</v>
      </c>
      <c r="C10" s="234">
        <v>0</v>
      </c>
      <c r="D10" s="234">
        <v>0</v>
      </c>
      <c r="E10" s="234">
        <v>0</v>
      </c>
      <c r="F10" s="234">
        <v>0</v>
      </c>
    </row>
    <row r="11" spans="1:10" x14ac:dyDescent="0.2">
      <c r="A11" s="60">
        <v>7130</v>
      </c>
      <c r="B11" s="60" t="s">
        <v>589</v>
      </c>
      <c r="C11" s="234">
        <v>0</v>
      </c>
      <c r="D11" s="234">
        <v>0</v>
      </c>
      <c r="E11" s="234">
        <v>0</v>
      </c>
      <c r="F11" s="234">
        <v>0</v>
      </c>
    </row>
    <row r="12" spans="1:10" x14ac:dyDescent="0.2">
      <c r="A12" s="60">
        <v>7140</v>
      </c>
      <c r="B12" s="60" t="s">
        <v>588</v>
      </c>
      <c r="C12" s="234">
        <v>0</v>
      </c>
      <c r="D12" s="234">
        <v>0</v>
      </c>
      <c r="E12" s="234">
        <v>0</v>
      </c>
      <c r="F12" s="234">
        <v>0</v>
      </c>
    </row>
    <row r="13" spans="1:10" x14ac:dyDescent="0.2">
      <c r="A13" s="60">
        <v>7150</v>
      </c>
      <c r="B13" s="60" t="s">
        <v>587</v>
      </c>
      <c r="C13" s="234">
        <v>0</v>
      </c>
      <c r="D13" s="234">
        <v>0</v>
      </c>
      <c r="E13" s="234">
        <v>0</v>
      </c>
      <c r="F13" s="234">
        <v>0</v>
      </c>
    </row>
    <row r="14" spans="1:10" x14ac:dyDescent="0.2">
      <c r="A14" s="60">
        <v>7160</v>
      </c>
      <c r="B14" s="60" t="s">
        <v>586</v>
      </c>
      <c r="C14" s="234">
        <v>0</v>
      </c>
      <c r="D14" s="234">
        <v>0</v>
      </c>
      <c r="E14" s="234">
        <v>0</v>
      </c>
      <c r="F14" s="234">
        <v>0</v>
      </c>
    </row>
    <row r="15" spans="1:10" x14ac:dyDescent="0.2">
      <c r="A15" s="60">
        <v>7210</v>
      </c>
      <c r="B15" s="60" t="s">
        <v>585</v>
      </c>
      <c r="C15" s="234">
        <v>0</v>
      </c>
      <c r="D15" s="234">
        <v>0</v>
      </c>
      <c r="E15" s="234">
        <v>0</v>
      </c>
      <c r="F15" s="234">
        <v>0</v>
      </c>
    </row>
    <row r="16" spans="1:10" x14ac:dyDescent="0.2">
      <c r="A16" s="60">
        <v>7220</v>
      </c>
      <c r="B16" s="60" t="s">
        <v>584</v>
      </c>
      <c r="C16" s="234">
        <v>0</v>
      </c>
      <c r="D16" s="234">
        <v>0</v>
      </c>
      <c r="E16" s="234">
        <v>0</v>
      </c>
      <c r="F16" s="234">
        <v>0</v>
      </c>
    </row>
    <row r="17" spans="1:6" x14ac:dyDescent="0.2">
      <c r="A17" s="60">
        <v>7230</v>
      </c>
      <c r="B17" s="60" t="s">
        <v>583</v>
      </c>
      <c r="C17" s="234">
        <v>0</v>
      </c>
      <c r="D17" s="234">
        <v>0</v>
      </c>
      <c r="E17" s="234">
        <v>0</v>
      </c>
      <c r="F17" s="234">
        <v>0</v>
      </c>
    </row>
    <row r="18" spans="1:6" x14ac:dyDescent="0.2">
      <c r="A18" s="60">
        <v>7240</v>
      </c>
      <c r="B18" s="60" t="s">
        <v>582</v>
      </c>
      <c r="C18" s="234">
        <v>0</v>
      </c>
      <c r="D18" s="234">
        <v>0</v>
      </c>
      <c r="E18" s="234">
        <v>0</v>
      </c>
      <c r="F18" s="234">
        <v>0</v>
      </c>
    </row>
    <row r="19" spans="1:6" x14ac:dyDescent="0.2">
      <c r="A19" s="60">
        <v>7250</v>
      </c>
      <c r="B19" s="60" t="s">
        <v>581</v>
      </c>
      <c r="C19" s="234">
        <v>0</v>
      </c>
      <c r="D19" s="234">
        <v>0</v>
      </c>
      <c r="E19" s="234">
        <v>0</v>
      </c>
      <c r="F19" s="234">
        <v>0</v>
      </c>
    </row>
    <row r="20" spans="1:6" x14ac:dyDescent="0.2">
      <c r="A20" s="60">
        <v>7260</v>
      </c>
      <c r="B20" s="60" t="s">
        <v>580</v>
      </c>
      <c r="C20" s="234">
        <v>0</v>
      </c>
      <c r="D20" s="234">
        <v>0</v>
      </c>
      <c r="E20" s="234">
        <v>0</v>
      </c>
      <c r="F20" s="234">
        <v>0</v>
      </c>
    </row>
    <row r="21" spans="1:6" x14ac:dyDescent="0.2">
      <c r="A21" s="60">
        <v>7310</v>
      </c>
      <c r="B21" s="60" t="s">
        <v>579</v>
      </c>
      <c r="C21" s="234">
        <v>0</v>
      </c>
      <c r="D21" s="234">
        <v>0</v>
      </c>
      <c r="E21" s="234">
        <v>0</v>
      </c>
      <c r="F21" s="234">
        <v>0</v>
      </c>
    </row>
    <row r="22" spans="1:6" x14ac:dyDescent="0.2">
      <c r="A22" s="60">
        <v>7320</v>
      </c>
      <c r="B22" s="60" t="s">
        <v>578</v>
      </c>
      <c r="C22" s="234">
        <v>0</v>
      </c>
      <c r="D22" s="234">
        <v>0</v>
      </c>
      <c r="E22" s="234">
        <v>0</v>
      </c>
      <c r="F22" s="234">
        <v>0</v>
      </c>
    </row>
    <row r="23" spans="1:6" x14ac:dyDescent="0.2">
      <c r="A23" s="60">
        <v>7330</v>
      </c>
      <c r="B23" s="60" t="s">
        <v>577</v>
      </c>
      <c r="C23" s="234">
        <v>0</v>
      </c>
      <c r="D23" s="234">
        <v>0</v>
      </c>
      <c r="E23" s="234">
        <v>0</v>
      </c>
      <c r="F23" s="234">
        <v>0</v>
      </c>
    </row>
    <row r="24" spans="1:6" x14ac:dyDescent="0.2">
      <c r="A24" s="60">
        <v>7340</v>
      </c>
      <c r="B24" s="60" t="s">
        <v>576</v>
      </c>
      <c r="C24" s="234">
        <v>0</v>
      </c>
      <c r="D24" s="234">
        <v>0</v>
      </c>
      <c r="E24" s="234">
        <v>0</v>
      </c>
      <c r="F24" s="234">
        <v>0</v>
      </c>
    </row>
    <row r="25" spans="1:6" x14ac:dyDescent="0.2">
      <c r="A25" s="60">
        <v>7350</v>
      </c>
      <c r="B25" s="60" t="s">
        <v>575</v>
      </c>
      <c r="C25" s="234">
        <v>0</v>
      </c>
      <c r="D25" s="234">
        <v>0</v>
      </c>
      <c r="E25" s="234">
        <v>0</v>
      </c>
      <c r="F25" s="234">
        <v>0</v>
      </c>
    </row>
    <row r="26" spans="1:6" x14ac:dyDescent="0.2">
      <c r="A26" s="60">
        <v>7360</v>
      </c>
      <c r="B26" s="60" t="s">
        <v>574</v>
      </c>
      <c r="C26" s="234">
        <v>0</v>
      </c>
      <c r="D26" s="234">
        <v>0</v>
      </c>
      <c r="E26" s="234">
        <v>0</v>
      </c>
      <c r="F26" s="234">
        <v>0</v>
      </c>
    </row>
    <row r="27" spans="1:6" x14ac:dyDescent="0.2">
      <c r="A27" s="60">
        <v>7410</v>
      </c>
      <c r="B27" s="60" t="s">
        <v>573</v>
      </c>
      <c r="C27" s="234">
        <v>0</v>
      </c>
      <c r="D27" s="234">
        <v>0</v>
      </c>
      <c r="E27" s="234">
        <v>0</v>
      </c>
      <c r="F27" s="234">
        <v>0</v>
      </c>
    </row>
    <row r="28" spans="1:6" x14ac:dyDescent="0.2">
      <c r="A28" s="60">
        <v>7420</v>
      </c>
      <c r="B28" s="60" t="s">
        <v>572</v>
      </c>
      <c r="C28" s="234">
        <v>0</v>
      </c>
      <c r="D28" s="234">
        <v>0</v>
      </c>
      <c r="E28" s="234">
        <v>0</v>
      </c>
      <c r="F28" s="234">
        <v>0</v>
      </c>
    </row>
    <row r="29" spans="1:6" x14ac:dyDescent="0.2">
      <c r="A29" s="60">
        <v>7510</v>
      </c>
      <c r="B29" s="60" t="s">
        <v>571</v>
      </c>
      <c r="C29" s="234">
        <v>0</v>
      </c>
      <c r="D29" s="234">
        <v>0</v>
      </c>
      <c r="E29" s="234">
        <v>0</v>
      </c>
      <c r="F29" s="234">
        <v>0</v>
      </c>
    </row>
    <row r="30" spans="1:6" x14ac:dyDescent="0.2">
      <c r="A30" s="60">
        <v>7520</v>
      </c>
      <c r="B30" s="60" t="s">
        <v>570</v>
      </c>
      <c r="C30" s="234">
        <v>0</v>
      </c>
      <c r="D30" s="234">
        <v>0</v>
      </c>
      <c r="E30" s="234">
        <v>0</v>
      </c>
      <c r="F30" s="234">
        <v>0</v>
      </c>
    </row>
    <row r="31" spans="1:6" x14ac:dyDescent="0.2">
      <c r="A31" s="60">
        <v>7610</v>
      </c>
      <c r="B31" s="60" t="s">
        <v>569</v>
      </c>
      <c r="C31" s="234">
        <v>0</v>
      </c>
      <c r="D31" s="234">
        <v>0</v>
      </c>
      <c r="E31" s="234">
        <v>0</v>
      </c>
      <c r="F31" s="234">
        <v>0</v>
      </c>
    </row>
    <row r="32" spans="1:6" x14ac:dyDescent="0.2">
      <c r="A32" s="60">
        <v>7620</v>
      </c>
      <c r="B32" s="60" t="s">
        <v>568</v>
      </c>
      <c r="C32" s="234">
        <v>0</v>
      </c>
      <c r="D32" s="234">
        <v>0</v>
      </c>
      <c r="E32" s="234">
        <v>0</v>
      </c>
      <c r="F32" s="234">
        <v>0</v>
      </c>
    </row>
    <row r="33" spans="1:6" x14ac:dyDescent="0.2">
      <c r="A33" s="60">
        <v>7630</v>
      </c>
      <c r="B33" s="60" t="s">
        <v>567</v>
      </c>
      <c r="C33" s="234">
        <v>0</v>
      </c>
      <c r="D33" s="234">
        <v>0</v>
      </c>
      <c r="E33" s="234">
        <v>0</v>
      </c>
      <c r="F33" s="234">
        <v>0</v>
      </c>
    </row>
    <row r="34" spans="1:6" x14ac:dyDescent="0.2">
      <c r="A34" s="60">
        <v>7640</v>
      </c>
      <c r="B34" s="60" t="s">
        <v>566</v>
      </c>
      <c r="C34" s="234">
        <v>0</v>
      </c>
      <c r="D34" s="234">
        <v>0</v>
      </c>
      <c r="E34" s="234">
        <v>0</v>
      </c>
      <c r="F34" s="234">
        <v>0</v>
      </c>
    </row>
    <row r="35" spans="1:6" s="70" customFormat="1" x14ac:dyDescent="0.2">
      <c r="A35" s="68">
        <v>8000</v>
      </c>
      <c r="B35" s="70" t="s">
        <v>565</v>
      </c>
      <c r="C35" s="233"/>
      <c r="D35" s="233"/>
      <c r="E35" s="233"/>
      <c r="F35" s="233"/>
    </row>
    <row r="36" spans="1:6" x14ac:dyDescent="0.2">
      <c r="A36" s="60">
        <v>8110</v>
      </c>
      <c r="B36" s="60" t="s">
        <v>564</v>
      </c>
      <c r="C36" s="234">
        <v>0</v>
      </c>
      <c r="D36" s="234">
        <v>80741590</v>
      </c>
      <c r="E36" s="234">
        <v>0</v>
      </c>
      <c r="F36" s="234">
        <f>+C36+D36-E36</f>
        <v>80741590</v>
      </c>
    </row>
    <row r="37" spans="1:6" x14ac:dyDescent="0.2">
      <c r="A37" s="60">
        <v>8120</v>
      </c>
      <c r="B37" s="60" t="s">
        <v>563</v>
      </c>
      <c r="C37" s="234">
        <v>0</v>
      </c>
      <c r="D37" s="234">
        <v>103615199.55</v>
      </c>
      <c r="E37" s="234">
        <v>154385777</v>
      </c>
      <c r="F37" s="234">
        <f t="shared" ref="F37:F47" si="0">+C37+D37-E37</f>
        <v>-50770577.450000003</v>
      </c>
    </row>
    <row r="38" spans="1:6" x14ac:dyDescent="0.2">
      <c r="A38" s="60">
        <v>8130</v>
      </c>
      <c r="B38" s="60" t="s">
        <v>562</v>
      </c>
      <c r="C38" s="234">
        <v>0</v>
      </c>
      <c r="D38" s="234">
        <v>73644187</v>
      </c>
      <c r="E38" s="234">
        <v>0</v>
      </c>
      <c r="F38" s="234">
        <f t="shared" si="0"/>
        <v>73644187</v>
      </c>
    </row>
    <row r="39" spans="1:6" x14ac:dyDescent="0.2">
      <c r="A39" s="60">
        <v>8140</v>
      </c>
      <c r="B39" s="60" t="s">
        <v>561</v>
      </c>
      <c r="C39" s="234">
        <v>0</v>
      </c>
      <c r="D39" s="234">
        <v>103615199.55</v>
      </c>
      <c r="E39" s="234">
        <v>103615199.55</v>
      </c>
      <c r="F39" s="234">
        <f t="shared" si="0"/>
        <v>0</v>
      </c>
    </row>
    <row r="40" spans="1:6" x14ac:dyDescent="0.2">
      <c r="A40" s="60">
        <v>8150</v>
      </c>
      <c r="B40" s="60" t="s">
        <v>560</v>
      </c>
      <c r="C40" s="234">
        <v>0</v>
      </c>
      <c r="D40" s="234">
        <v>0</v>
      </c>
      <c r="E40" s="234">
        <v>103615199.55</v>
      </c>
      <c r="F40" s="234">
        <f t="shared" si="0"/>
        <v>-103615199.55</v>
      </c>
    </row>
    <row r="41" spans="1:6" x14ac:dyDescent="0.2">
      <c r="A41" s="60">
        <v>8210</v>
      </c>
      <c r="B41" s="60" t="s">
        <v>559</v>
      </c>
      <c r="C41" s="234">
        <v>0</v>
      </c>
      <c r="D41" s="234">
        <v>0</v>
      </c>
      <c r="E41" s="234">
        <v>80741590</v>
      </c>
      <c r="F41" s="234">
        <f t="shared" si="0"/>
        <v>-80741590</v>
      </c>
    </row>
    <row r="42" spans="1:6" x14ac:dyDescent="0.2">
      <c r="A42" s="60">
        <v>8220</v>
      </c>
      <c r="B42" s="60" t="s">
        <v>558</v>
      </c>
      <c r="C42" s="234">
        <v>0</v>
      </c>
      <c r="D42" s="234">
        <v>154385777</v>
      </c>
      <c r="E42" s="234">
        <v>70178496.890000001</v>
      </c>
      <c r="F42" s="234">
        <f t="shared" si="0"/>
        <v>84207280.109999999</v>
      </c>
    </row>
    <row r="43" spans="1:6" x14ac:dyDescent="0.2">
      <c r="A43" s="60">
        <v>8230</v>
      </c>
      <c r="B43" s="60" t="s">
        <v>557</v>
      </c>
      <c r="C43" s="234">
        <v>0</v>
      </c>
      <c r="D43" s="234">
        <v>0</v>
      </c>
      <c r="E43" s="234">
        <v>73644187</v>
      </c>
      <c r="F43" s="234">
        <f t="shared" si="0"/>
        <v>-73644187</v>
      </c>
    </row>
    <row r="44" spans="1:6" x14ac:dyDescent="0.2">
      <c r="A44" s="60">
        <v>8240</v>
      </c>
      <c r="B44" s="60" t="s">
        <v>556</v>
      </c>
      <c r="C44" s="234">
        <v>0</v>
      </c>
      <c r="D44" s="234">
        <v>70178496.890000001</v>
      </c>
      <c r="E44" s="234">
        <v>68095482.319999993</v>
      </c>
      <c r="F44" s="234">
        <f t="shared" si="0"/>
        <v>2083014.5700000077</v>
      </c>
    </row>
    <row r="45" spans="1:6" x14ac:dyDescent="0.2">
      <c r="A45" s="60">
        <v>8250</v>
      </c>
      <c r="B45" s="60" t="s">
        <v>555</v>
      </c>
      <c r="C45" s="234">
        <v>0</v>
      </c>
      <c r="D45" s="234">
        <v>68095482.319999993</v>
      </c>
      <c r="E45" s="234">
        <v>66195272.149999999</v>
      </c>
      <c r="F45" s="234">
        <f t="shared" si="0"/>
        <v>1900210.1699999943</v>
      </c>
    </row>
    <row r="46" spans="1:6" x14ac:dyDescent="0.2">
      <c r="A46" s="60">
        <v>8260</v>
      </c>
      <c r="B46" s="60" t="s">
        <v>554</v>
      </c>
      <c r="C46" s="234">
        <v>0</v>
      </c>
      <c r="D46" s="234">
        <v>66195272.149999999</v>
      </c>
      <c r="E46" s="234">
        <v>66195272.149999999</v>
      </c>
      <c r="F46" s="234">
        <f t="shared" si="0"/>
        <v>0</v>
      </c>
    </row>
    <row r="47" spans="1:6" x14ac:dyDescent="0.2">
      <c r="A47" s="60">
        <v>8270</v>
      </c>
      <c r="B47" s="60" t="s">
        <v>553</v>
      </c>
      <c r="C47" s="234">
        <v>0</v>
      </c>
      <c r="D47" s="234">
        <v>66195272.149999999</v>
      </c>
      <c r="E47" s="234">
        <v>0</v>
      </c>
      <c r="F47" s="234">
        <f t="shared" si="0"/>
        <v>66195272.149999999</v>
      </c>
    </row>
    <row r="48" spans="1:6" x14ac:dyDescent="0.2">
      <c r="A48" s="114"/>
    </row>
    <row r="49" spans="1:2" x14ac:dyDescent="0.2">
      <c r="A49" s="114"/>
      <c r="B49" s="41" t="s">
        <v>239</v>
      </c>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74803149606299213" bottom="0.74803149606299213" header="0.31496062992125984" footer="0.31496062992125984"/>
  <pageSetup scale="60"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showGridLines="0" zoomScaleNormal="100" zoomScaleSheetLayoutView="100" workbookViewId="0">
      <selection sqref="A1:F1"/>
    </sheetView>
  </sheetViews>
  <sheetFormatPr baseColWidth="10" defaultColWidth="9.140625" defaultRowHeight="11.25" x14ac:dyDescent="0.2"/>
  <cols>
    <col min="1" max="1" width="21.7109375"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7" width="16.7109375" style="41" customWidth="1"/>
    <col min="8" max="8" width="34.42578125" style="41" customWidth="1"/>
    <col min="9" max="9" width="9.140625" style="41" customWidth="1"/>
    <col min="10" max="10" width="10.85546875" style="41" customWidth="1"/>
    <col min="11" max="13" width="12" style="41" customWidth="1"/>
    <col min="14" max="14" width="9.140625" style="41" customWidth="1"/>
    <col min="15" max="16384" width="9.140625" style="41"/>
  </cols>
  <sheetData>
    <row r="1" spans="1:15" s="38" customFormat="1" x14ac:dyDescent="0.25">
      <c r="A1" s="356" t="s">
        <v>1709</v>
      </c>
      <c r="B1" s="357"/>
      <c r="C1" s="357"/>
      <c r="D1" s="357"/>
      <c r="E1" s="357"/>
      <c r="F1" s="357"/>
      <c r="G1" s="36" t="s">
        <v>97</v>
      </c>
      <c r="H1" s="59">
        <v>2021</v>
      </c>
    </row>
    <row r="2" spans="1:15" s="38" customFormat="1" x14ac:dyDescent="0.25">
      <c r="A2" s="356" t="s">
        <v>98</v>
      </c>
      <c r="B2" s="357"/>
      <c r="C2" s="357"/>
      <c r="D2" s="357"/>
      <c r="E2" s="357"/>
      <c r="F2" s="357"/>
      <c r="G2" s="36" t="s">
        <v>99</v>
      </c>
      <c r="H2" s="59" t="s">
        <v>603</v>
      </c>
    </row>
    <row r="3" spans="1:15" s="38" customFormat="1" x14ac:dyDescent="0.25">
      <c r="A3" s="356" t="s">
        <v>1710</v>
      </c>
      <c r="B3" s="357"/>
      <c r="C3" s="357"/>
      <c r="D3" s="357"/>
      <c r="E3" s="357"/>
      <c r="F3" s="357"/>
      <c r="G3" s="36" t="s">
        <v>100</v>
      </c>
      <c r="H3" s="59">
        <v>4</v>
      </c>
    </row>
    <row r="4" spans="1:15" x14ac:dyDescent="0.2">
      <c r="A4" s="39" t="s">
        <v>101</v>
      </c>
      <c r="B4" s="40"/>
      <c r="C4" s="40"/>
      <c r="D4" s="40"/>
      <c r="E4" s="40"/>
      <c r="F4" s="40"/>
      <c r="G4" s="40"/>
      <c r="H4" s="40"/>
    </row>
    <row r="6" spans="1:15" x14ac:dyDescent="0.2">
      <c r="A6" s="40" t="s">
        <v>102</v>
      </c>
      <c r="B6" s="40"/>
      <c r="C6" s="40"/>
      <c r="D6" s="40"/>
      <c r="E6" s="40"/>
      <c r="F6" s="40"/>
      <c r="G6" s="40"/>
      <c r="H6" s="40"/>
    </row>
    <row r="7" spans="1:15" x14ac:dyDescent="0.2">
      <c r="A7" s="42" t="s">
        <v>103</v>
      </c>
      <c r="B7" s="42" t="s">
        <v>104</v>
      </c>
      <c r="C7" s="42" t="s">
        <v>105</v>
      </c>
      <c r="D7" s="42" t="s">
        <v>106</v>
      </c>
      <c r="E7" s="42"/>
      <c r="F7" s="42"/>
      <c r="G7" s="42"/>
      <c r="H7" s="42"/>
      <c r="O7" s="127"/>
    </row>
    <row r="8" spans="1:15" x14ac:dyDescent="0.2">
      <c r="A8" s="43">
        <v>1114</v>
      </c>
      <c r="B8" s="41" t="s">
        <v>107</v>
      </c>
      <c r="C8" s="165">
        <v>0</v>
      </c>
    </row>
    <row r="9" spans="1:15" x14ac:dyDescent="0.2">
      <c r="A9" s="43">
        <v>1115</v>
      </c>
      <c r="B9" s="41" t="s">
        <v>108</v>
      </c>
      <c r="C9" s="165">
        <v>0</v>
      </c>
    </row>
    <row r="10" spans="1:15" x14ac:dyDescent="0.2">
      <c r="A10" s="43">
        <v>1121</v>
      </c>
      <c r="B10" s="41" t="s">
        <v>109</v>
      </c>
      <c r="C10" s="165">
        <v>0</v>
      </c>
      <c r="E10" s="44"/>
    </row>
    <row r="11" spans="1:15" x14ac:dyDescent="0.2">
      <c r="A11" s="43">
        <v>1211</v>
      </c>
      <c r="B11" s="41" t="s">
        <v>110</v>
      </c>
      <c r="C11" s="165">
        <v>0</v>
      </c>
    </row>
    <row r="13" spans="1:15" x14ac:dyDescent="0.2">
      <c r="A13" s="40" t="s">
        <v>111</v>
      </c>
      <c r="B13" s="40"/>
      <c r="C13" s="40"/>
      <c r="D13" s="40"/>
      <c r="E13" s="40"/>
      <c r="F13" s="40"/>
      <c r="G13" s="40"/>
      <c r="H13" s="40"/>
    </row>
    <row r="14" spans="1:15" x14ac:dyDescent="0.2">
      <c r="A14" s="42" t="s">
        <v>103</v>
      </c>
      <c r="B14" s="42" t="s">
        <v>104</v>
      </c>
      <c r="C14" s="42" t="s">
        <v>105</v>
      </c>
      <c r="D14" s="42">
        <v>2020</v>
      </c>
      <c r="E14" s="42">
        <v>2019</v>
      </c>
      <c r="F14" s="42">
        <v>2018</v>
      </c>
      <c r="G14" s="42">
        <v>2017</v>
      </c>
      <c r="H14" s="42" t="s">
        <v>112</v>
      </c>
    </row>
    <row r="15" spans="1:15" s="127" customFormat="1" x14ac:dyDescent="0.2">
      <c r="A15" s="146">
        <v>1122</v>
      </c>
      <c r="B15" s="127" t="s">
        <v>113</v>
      </c>
      <c r="C15" s="287">
        <f>+C16</f>
        <v>0</v>
      </c>
      <c r="D15" s="287">
        <v>0</v>
      </c>
      <c r="E15" s="287">
        <v>0</v>
      </c>
      <c r="F15" s="287">
        <v>0</v>
      </c>
      <c r="G15" s="287">
        <v>0</v>
      </c>
      <c r="H15" s="287"/>
    </row>
    <row r="16" spans="1:15" s="127" customFormat="1" x14ac:dyDescent="0.2">
      <c r="A16" s="146">
        <v>1124</v>
      </c>
      <c r="B16" s="127" t="s">
        <v>114</v>
      </c>
      <c r="C16" s="287">
        <f>+C17</f>
        <v>0</v>
      </c>
      <c r="D16" s="287"/>
      <c r="E16" s="287"/>
      <c r="F16" s="287"/>
      <c r="G16" s="287"/>
      <c r="H16" s="287"/>
    </row>
    <row r="17" spans="1:8" x14ac:dyDescent="0.2">
      <c r="A17" s="43"/>
      <c r="C17" s="234"/>
      <c r="D17" s="234"/>
      <c r="E17" s="234"/>
      <c r="F17" s="234"/>
      <c r="G17" s="234"/>
      <c r="H17" s="234"/>
    </row>
    <row r="18" spans="1:8" x14ac:dyDescent="0.2">
      <c r="A18" s="43"/>
      <c r="C18" s="44"/>
      <c r="D18" s="44"/>
      <c r="E18" s="44"/>
      <c r="F18" s="44"/>
      <c r="G18" s="44"/>
    </row>
    <row r="19" spans="1:8" x14ac:dyDescent="0.2">
      <c r="A19" s="43"/>
      <c r="C19" s="44"/>
      <c r="D19" s="44"/>
      <c r="E19" s="44"/>
      <c r="F19" s="44"/>
      <c r="G19" s="44"/>
    </row>
    <row r="21" spans="1:8" x14ac:dyDescent="0.2">
      <c r="A21" s="40" t="s">
        <v>115</v>
      </c>
      <c r="B21" s="40"/>
      <c r="C21" s="40"/>
      <c r="D21" s="40"/>
      <c r="E21" s="40"/>
      <c r="F21" s="40"/>
      <c r="G21" s="40"/>
      <c r="H21" s="40"/>
    </row>
    <row r="22" spans="1:8" x14ac:dyDescent="0.2">
      <c r="A22" s="42" t="s">
        <v>103</v>
      </c>
      <c r="B22" s="42" t="s">
        <v>104</v>
      </c>
      <c r="C22" s="42" t="s">
        <v>105</v>
      </c>
      <c r="D22" s="42" t="s">
        <v>116</v>
      </c>
      <c r="E22" s="42" t="s">
        <v>117</v>
      </c>
      <c r="F22" s="42" t="s">
        <v>118</v>
      </c>
      <c r="G22" s="42" t="s">
        <v>119</v>
      </c>
      <c r="H22" s="42" t="s">
        <v>120</v>
      </c>
    </row>
    <row r="23" spans="1:8" s="127" customFormat="1" x14ac:dyDescent="0.2">
      <c r="A23" s="146">
        <v>1123</v>
      </c>
      <c r="B23" s="127" t="s">
        <v>121</v>
      </c>
      <c r="C23" s="287">
        <f>+C24</f>
        <v>123472.36000000002</v>
      </c>
      <c r="D23" s="287">
        <f>+D24</f>
        <v>123472.36000000002</v>
      </c>
      <c r="E23" s="287">
        <v>0</v>
      </c>
      <c r="F23" s="287">
        <v>0</v>
      </c>
      <c r="G23" s="287">
        <v>0</v>
      </c>
    </row>
    <row r="24" spans="1:8" s="127" customFormat="1" x14ac:dyDescent="0.2">
      <c r="A24" s="214" t="s">
        <v>1598</v>
      </c>
      <c r="B24" s="214" t="s">
        <v>1599</v>
      </c>
      <c r="C24" s="287">
        <v>123472.36000000002</v>
      </c>
      <c r="D24" s="287">
        <v>123472.36000000002</v>
      </c>
      <c r="E24" s="287">
        <v>0</v>
      </c>
      <c r="F24" s="287">
        <v>0</v>
      </c>
      <c r="G24" s="287">
        <v>0</v>
      </c>
      <c r="H24" s="201" t="s">
        <v>1600</v>
      </c>
    </row>
    <row r="25" spans="1:8" s="127" customFormat="1" x14ac:dyDescent="0.2">
      <c r="A25" s="214" t="s">
        <v>1601</v>
      </c>
      <c r="B25" s="214" t="s">
        <v>1602</v>
      </c>
      <c r="C25" s="287">
        <v>11912.04</v>
      </c>
      <c r="D25" s="287">
        <v>11912.04</v>
      </c>
      <c r="E25" s="287">
        <v>0</v>
      </c>
      <c r="F25" s="287">
        <v>0</v>
      </c>
      <c r="G25" s="287">
        <v>0</v>
      </c>
      <c r="H25" s="201" t="s">
        <v>1600</v>
      </c>
    </row>
    <row r="26" spans="1:8" s="127" customFormat="1" x14ac:dyDescent="0.2">
      <c r="A26" s="214" t="s">
        <v>1603</v>
      </c>
      <c r="B26" s="214" t="s">
        <v>1604</v>
      </c>
      <c r="C26" s="287">
        <v>0.2</v>
      </c>
      <c r="D26" s="287">
        <v>0.2</v>
      </c>
      <c r="E26" s="287">
        <v>0</v>
      </c>
      <c r="F26" s="287">
        <v>0</v>
      </c>
      <c r="G26" s="287">
        <v>0</v>
      </c>
      <c r="H26" s="201" t="s">
        <v>1600</v>
      </c>
    </row>
    <row r="27" spans="1:8" s="127" customFormat="1" x14ac:dyDescent="0.2">
      <c r="A27" s="214" t="s">
        <v>1605</v>
      </c>
      <c r="B27" s="214" t="s">
        <v>1606</v>
      </c>
      <c r="C27" s="287">
        <v>83000</v>
      </c>
      <c r="D27" s="287">
        <v>83000</v>
      </c>
      <c r="E27" s="287">
        <v>0</v>
      </c>
      <c r="F27" s="287">
        <v>0</v>
      </c>
      <c r="G27" s="287">
        <v>0</v>
      </c>
      <c r="H27" s="201" t="s">
        <v>1600</v>
      </c>
    </row>
    <row r="28" spans="1:8" s="127" customFormat="1" x14ac:dyDescent="0.2">
      <c r="A28" s="214" t="s">
        <v>1607</v>
      </c>
      <c r="B28" s="214" t="s">
        <v>1608</v>
      </c>
      <c r="C28" s="287">
        <v>27589.439999999999</v>
      </c>
      <c r="D28" s="287">
        <v>27589.439999999999</v>
      </c>
      <c r="E28" s="287">
        <v>0</v>
      </c>
      <c r="F28" s="287">
        <v>0</v>
      </c>
      <c r="G28" s="287">
        <v>0</v>
      </c>
      <c r="H28" s="201" t="s">
        <v>1600</v>
      </c>
    </row>
    <row r="29" spans="1:8" s="127" customFormat="1" x14ac:dyDescent="0.2">
      <c r="A29" s="214" t="s">
        <v>1609</v>
      </c>
      <c r="B29" s="214" t="s">
        <v>1610</v>
      </c>
      <c r="C29" s="287">
        <v>485.94</v>
      </c>
      <c r="D29" s="287">
        <v>485.94</v>
      </c>
      <c r="E29" s="287">
        <v>0</v>
      </c>
      <c r="F29" s="287">
        <v>0</v>
      </c>
      <c r="G29" s="287">
        <v>0</v>
      </c>
      <c r="H29" s="201" t="s">
        <v>1600</v>
      </c>
    </row>
    <row r="30" spans="1:8" s="127" customFormat="1" x14ac:dyDescent="0.2">
      <c r="A30" s="214" t="s">
        <v>1611</v>
      </c>
      <c r="B30" s="214" t="s">
        <v>1612</v>
      </c>
      <c r="C30" s="287">
        <v>485.94</v>
      </c>
      <c r="D30" s="287">
        <v>485.94</v>
      </c>
      <c r="E30" s="287">
        <v>0</v>
      </c>
      <c r="F30" s="287">
        <v>0</v>
      </c>
      <c r="G30" s="287">
        <v>0</v>
      </c>
      <c r="H30" s="201" t="s">
        <v>1600</v>
      </c>
    </row>
    <row r="31" spans="1:8" s="127" customFormat="1" x14ac:dyDescent="0.2">
      <c r="A31" s="214" t="s">
        <v>1613</v>
      </c>
      <c r="B31" s="214" t="s">
        <v>1614</v>
      </c>
      <c r="C31" s="287">
        <v>-1.2</v>
      </c>
      <c r="D31" s="287">
        <v>-1.2</v>
      </c>
      <c r="E31" s="287">
        <v>0</v>
      </c>
      <c r="F31" s="287">
        <v>0</v>
      </c>
      <c r="G31" s="287">
        <v>0</v>
      </c>
      <c r="H31" s="201" t="s">
        <v>1600</v>
      </c>
    </row>
    <row r="32" spans="1:8" s="127" customFormat="1" x14ac:dyDescent="0.2">
      <c r="A32" s="146">
        <v>1125</v>
      </c>
      <c r="B32" s="127" t="s">
        <v>122</v>
      </c>
      <c r="C32" s="287">
        <v>0</v>
      </c>
      <c r="D32" s="287">
        <v>0</v>
      </c>
      <c r="E32" s="287">
        <v>0</v>
      </c>
      <c r="F32" s="287">
        <v>0</v>
      </c>
      <c r="G32" s="287">
        <v>0</v>
      </c>
    </row>
    <row r="33" spans="1:8" s="127" customFormat="1" x14ac:dyDescent="0.2">
      <c r="A33" s="45">
        <v>1126</v>
      </c>
      <c r="B33" s="46" t="s">
        <v>123</v>
      </c>
      <c r="C33" s="287">
        <v>0</v>
      </c>
      <c r="D33" s="287">
        <v>0</v>
      </c>
      <c r="E33" s="287">
        <v>0</v>
      </c>
      <c r="F33" s="287">
        <v>0</v>
      </c>
      <c r="G33" s="287">
        <v>0</v>
      </c>
    </row>
    <row r="34" spans="1:8" s="127" customFormat="1" x14ac:dyDescent="0.2">
      <c r="A34" s="45">
        <v>1129</v>
      </c>
      <c r="B34" s="46" t="s">
        <v>124</v>
      </c>
      <c r="C34" s="287">
        <v>0</v>
      </c>
      <c r="D34" s="287">
        <v>0</v>
      </c>
      <c r="E34" s="287">
        <v>0</v>
      </c>
      <c r="F34" s="287">
        <v>0</v>
      </c>
      <c r="G34" s="287">
        <v>0</v>
      </c>
    </row>
    <row r="35" spans="1:8" s="127" customFormat="1" x14ac:dyDescent="0.2">
      <c r="A35" s="146">
        <v>1131</v>
      </c>
      <c r="B35" s="127" t="s">
        <v>125</v>
      </c>
      <c r="C35" s="287">
        <f>+C36</f>
        <v>479340.99</v>
      </c>
      <c r="D35" s="287">
        <f t="shared" ref="D35:G36" si="0">+D36</f>
        <v>479340.99</v>
      </c>
      <c r="E35" s="287">
        <f t="shared" si="0"/>
        <v>0</v>
      </c>
      <c r="F35" s="287">
        <f t="shared" si="0"/>
        <v>0</v>
      </c>
      <c r="G35" s="287">
        <f t="shared" si="0"/>
        <v>0</v>
      </c>
    </row>
    <row r="36" spans="1:8" s="127" customFormat="1" x14ac:dyDescent="0.2">
      <c r="A36" s="214" t="s">
        <v>1615</v>
      </c>
      <c r="B36" s="214" t="s">
        <v>1616</v>
      </c>
      <c r="C36" s="287">
        <f>+C37</f>
        <v>479340.99</v>
      </c>
      <c r="D36" s="287">
        <f t="shared" si="0"/>
        <v>479340.99</v>
      </c>
      <c r="E36" s="287">
        <f t="shared" si="0"/>
        <v>0</v>
      </c>
      <c r="F36" s="287">
        <f t="shared" si="0"/>
        <v>0</v>
      </c>
      <c r="G36" s="287">
        <f t="shared" si="0"/>
        <v>0</v>
      </c>
    </row>
    <row r="37" spans="1:8" s="127" customFormat="1" x14ac:dyDescent="0.2">
      <c r="A37" s="214" t="s">
        <v>1617</v>
      </c>
      <c r="B37" s="214" t="s">
        <v>1618</v>
      </c>
      <c r="C37" s="287">
        <v>479340.99</v>
      </c>
      <c r="D37" s="287">
        <v>479340.99</v>
      </c>
      <c r="E37" s="287">
        <v>0</v>
      </c>
      <c r="F37" s="287">
        <v>0</v>
      </c>
      <c r="G37" s="287">
        <v>0</v>
      </c>
      <c r="H37" s="201" t="s">
        <v>1619</v>
      </c>
    </row>
    <row r="38" spans="1:8" s="127" customFormat="1" x14ac:dyDescent="0.2">
      <c r="A38" s="146">
        <v>1132</v>
      </c>
      <c r="B38" s="127" t="s">
        <v>126</v>
      </c>
      <c r="C38" s="287">
        <v>0</v>
      </c>
      <c r="D38" s="287">
        <v>0</v>
      </c>
      <c r="E38" s="287">
        <v>0</v>
      </c>
      <c r="F38" s="287">
        <v>0</v>
      </c>
      <c r="G38" s="287">
        <v>0</v>
      </c>
    </row>
    <row r="39" spans="1:8" s="127" customFormat="1" x14ac:dyDescent="0.2">
      <c r="A39" s="146">
        <v>1133</v>
      </c>
      <c r="B39" s="127" t="s">
        <v>127</v>
      </c>
      <c r="C39" s="287">
        <v>0</v>
      </c>
      <c r="D39" s="287">
        <v>0</v>
      </c>
      <c r="E39" s="287">
        <v>0</v>
      </c>
      <c r="F39" s="287">
        <v>0</v>
      </c>
      <c r="G39" s="287">
        <v>0</v>
      </c>
    </row>
    <row r="40" spans="1:8" s="127" customFormat="1" x14ac:dyDescent="0.2">
      <c r="A40" s="146">
        <v>1134</v>
      </c>
      <c r="B40" s="127" t="s">
        <v>128</v>
      </c>
      <c r="C40" s="287">
        <v>0</v>
      </c>
      <c r="D40" s="287">
        <v>0</v>
      </c>
      <c r="E40" s="287">
        <v>0</v>
      </c>
      <c r="F40" s="287">
        <v>0</v>
      </c>
      <c r="G40" s="287">
        <v>0</v>
      </c>
    </row>
    <row r="41" spans="1:8" s="127" customFormat="1" x14ac:dyDescent="0.2">
      <c r="A41" s="146">
        <v>1139</v>
      </c>
      <c r="B41" s="127" t="s">
        <v>129</v>
      </c>
      <c r="C41" s="287">
        <v>0</v>
      </c>
      <c r="D41" s="287">
        <v>0</v>
      </c>
      <c r="E41" s="287">
        <v>0</v>
      </c>
      <c r="F41" s="287">
        <v>0</v>
      </c>
      <c r="G41" s="287">
        <v>0</v>
      </c>
    </row>
    <row r="43" spans="1:8" x14ac:dyDescent="0.2">
      <c r="A43" s="40" t="s">
        <v>130</v>
      </c>
      <c r="B43" s="40"/>
      <c r="C43" s="40"/>
      <c r="D43" s="40"/>
      <c r="E43" s="40"/>
      <c r="F43" s="40"/>
      <c r="G43" s="40"/>
      <c r="H43" s="40"/>
    </row>
    <row r="44" spans="1:8" x14ac:dyDescent="0.2">
      <c r="A44" s="42" t="s">
        <v>103</v>
      </c>
      <c r="B44" s="42" t="s">
        <v>104</v>
      </c>
      <c r="C44" s="42" t="s">
        <v>105</v>
      </c>
      <c r="D44" s="42" t="s">
        <v>131</v>
      </c>
      <c r="E44" s="42" t="s">
        <v>132</v>
      </c>
      <c r="F44" s="42" t="s">
        <v>133</v>
      </c>
      <c r="G44" s="42" t="s">
        <v>134</v>
      </c>
      <c r="H44" s="42"/>
    </row>
    <row r="45" spans="1:8" x14ac:dyDescent="0.2">
      <c r="A45" s="43">
        <v>1140</v>
      </c>
      <c r="B45" s="41" t="s">
        <v>135</v>
      </c>
      <c r="C45" s="165">
        <v>0</v>
      </c>
    </row>
    <row r="46" spans="1:8" x14ac:dyDescent="0.2">
      <c r="A46" s="43">
        <v>1141</v>
      </c>
      <c r="B46" s="41" t="s">
        <v>136</v>
      </c>
      <c r="C46" s="165">
        <v>0</v>
      </c>
    </row>
    <row r="47" spans="1:8" x14ac:dyDescent="0.2">
      <c r="A47" s="43">
        <v>1142</v>
      </c>
      <c r="B47" s="41" t="s">
        <v>137</v>
      </c>
      <c r="C47" s="165">
        <v>0</v>
      </c>
    </row>
    <row r="48" spans="1:8" x14ac:dyDescent="0.2">
      <c r="A48" s="43">
        <v>1143</v>
      </c>
      <c r="B48" s="41" t="s">
        <v>138</v>
      </c>
      <c r="C48" s="165">
        <v>0</v>
      </c>
    </row>
    <row r="49" spans="1:8" x14ac:dyDescent="0.2">
      <c r="A49" s="43">
        <v>1144</v>
      </c>
      <c r="B49" s="41" t="s">
        <v>139</v>
      </c>
      <c r="C49" s="165">
        <v>0</v>
      </c>
    </row>
    <row r="50" spans="1:8" x14ac:dyDescent="0.2">
      <c r="A50" s="43">
        <v>1145</v>
      </c>
      <c r="B50" s="41" t="s">
        <v>140</v>
      </c>
      <c r="C50" s="165">
        <v>0</v>
      </c>
    </row>
    <row r="52" spans="1:8" x14ac:dyDescent="0.2">
      <c r="A52" s="40" t="s">
        <v>141</v>
      </c>
      <c r="B52" s="40"/>
      <c r="C52" s="40"/>
      <c r="D52" s="40"/>
      <c r="E52" s="40"/>
      <c r="F52" s="40"/>
      <c r="G52" s="40"/>
      <c r="H52" s="40"/>
    </row>
    <row r="53" spans="1:8" x14ac:dyDescent="0.2">
      <c r="A53" s="42" t="s">
        <v>103</v>
      </c>
      <c r="B53" s="42" t="s">
        <v>104</v>
      </c>
      <c r="C53" s="42" t="s">
        <v>105</v>
      </c>
      <c r="D53" s="42" t="s">
        <v>142</v>
      </c>
      <c r="E53" s="42" t="s">
        <v>143</v>
      </c>
      <c r="F53" s="42" t="s">
        <v>144</v>
      </c>
      <c r="G53" s="42"/>
      <c r="H53" s="42"/>
    </row>
    <row r="54" spans="1:8" x14ac:dyDescent="0.2">
      <c r="A54" s="43">
        <v>1150</v>
      </c>
      <c r="B54" s="41" t="s">
        <v>145</v>
      </c>
      <c r="C54" s="165">
        <v>0</v>
      </c>
    </row>
    <row r="55" spans="1:8" x14ac:dyDescent="0.2">
      <c r="A55" s="43">
        <v>1151</v>
      </c>
      <c r="B55" s="41" t="s">
        <v>146</v>
      </c>
      <c r="C55" s="165">
        <v>0</v>
      </c>
    </row>
    <row r="57" spans="1:8" x14ac:dyDescent="0.2">
      <c r="A57" s="40" t="s">
        <v>147</v>
      </c>
      <c r="B57" s="40"/>
      <c r="C57" s="40"/>
      <c r="D57" s="40"/>
      <c r="E57" s="40"/>
      <c r="F57" s="40"/>
      <c r="G57" s="40"/>
      <c r="H57" s="40"/>
    </row>
    <row r="58" spans="1:8" x14ac:dyDescent="0.2">
      <c r="A58" s="42" t="s">
        <v>103</v>
      </c>
      <c r="B58" s="42" t="s">
        <v>104</v>
      </c>
      <c r="C58" s="42" t="s">
        <v>105</v>
      </c>
      <c r="D58" s="42" t="s">
        <v>106</v>
      </c>
      <c r="E58" s="42" t="s">
        <v>120</v>
      </c>
      <c r="F58" s="42"/>
      <c r="G58" s="42"/>
      <c r="H58" s="42"/>
    </row>
    <row r="59" spans="1:8" x14ac:dyDescent="0.2">
      <c r="A59" s="43">
        <v>1213</v>
      </c>
      <c r="B59" s="41" t="s">
        <v>148</v>
      </c>
      <c r="C59" s="165">
        <v>0</v>
      </c>
    </row>
    <row r="61" spans="1:8" x14ac:dyDescent="0.2">
      <c r="A61" s="40" t="s">
        <v>149</v>
      </c>
      <c r="B61" s="40"/>
      <c r="C61" s="40"/>
      <c r="D61" s="40"/>
      <c r="E61" s="40"/>
      <c r="F61" s="40"/>
      <c r="G61" s="40"/>
      <c r="H61" s="40"/>
    </row>
    <row r="62" spans="1:8" x14ac:dyDescent="0.2">
      <c r="A62" s="42" t="s">
        <v>103</v>
      </c>
      <c r="B62" s="42" t="s">
        <v>104</v>
      </c>
      <c r="C62" s="42" t="s">
        <v>105</v>
      </c>
      <c r="D62" s="42"/>
      <c r="E62" s="42"/>
      <c r="F62" s="42"/>
      <c r="G62" s="42"/>
      <c r="H62" s="42"/>
    </row>
    <row r="63" spans="1:8" x14ac:dyDescent="0.2">
      <c r="A63" s="43">
        <v>1214</v>
      </c>
      <c r="B63" s="41" t="s">
        <v>150</v>
      </c>
      <c r="C63" s="165">
        <v>0</v>
      </c>
    </row>
    <row r="65" spans="1:16" x14ac:dyDescent="0.2">
      <c r="A65" s="40" t="s">
        <v>151</v>
      </c>
      <c r="B65" s="40"/>
      <c r="C65" s="40"/>
      <c r="D65" s="40"/>
      <c r="E65" s="40"/>
      <c r="F65" s="40"/>
      <c r="G65" s="40"/>
      <c r="H65" s="40"/>
    </row>
    <row r="66" spans="1:16" x14ac:dyDescent="0.2">
      <c r="A66" s="42" t="s">
        <v>103</v>
      </c>
      <c r="B66" s="42" t="s">
        <v>104</v>
      </c>
      <c r="C66" s="42" t="s">
        <v>105</v>
      </c>
      <c r="D66" s="42" t="s">
        <v>152</v>
      </c>
      <c r="E66" s="42" t="s">
        <v>153</v>
      </c>
      <c r="F66" s="42" t="s">
        <v>142</v>
      </c>
      <c r="G66" s="42" t="s">
        <v>154</v>
      </c>
      <c r="H66" s="42" t="s">
        <v>155</v>
      </c>
    </row>
    <row r="67" spans="1:16" s="127" customFormat="1" x14ac:dyDescent="0.2">
      <c r="A67" s="146">
        <v>1230</v>
      </c>
      <c r="B67" s="127" t="s">
        <v>156</v>
      </c>
      <c r="C67" s="286">
        <f>+C68+C70+C71+C73+C74+C75+C76</f>
        <v>14459914.49</v>
      </c>
      <c r="D67" s="286">
        <v>0</v>
      </c>
      <c r="E67" s="286">
        <v>50861.67</v>
      </c>
      <c r="J67" s="119"/>
    </row>
    <row r="68" spans="1:16" s="127" customFormat="1" x14ac:dyDescent="0.2">
      <c r="A68" s="146">
        <v>1231</v>
      </c>
      <c r="B68" s="127" t="s">
        <v>157</v>
      </c>
      <c r="C68" s="287">
        <f>+C69</f>
        <v>1938000</v>
      </c>
      <c r="D68" s="287">
        <f t="shared" ref="D68:H68" si="1">+D69</f>
        <v>0</v>
      </c>
      <c r="E68" s="287">
        <f t="shared" si="1"/>
        <v>0</v>
      </c>
      <c r="F68" s="119">
        <f t="shared" si="1"/>
        <v>0</v>
      </c>
      <c r="G68" s="119">
        <f t="shared" si="1"/>
        <v>0</v>
      </c>
      <c r="H68" s="119">
        <f t="shared" si="1"/>
        <v>0</v>
      </c>
    </row>
    <row r="69" spans="1:16" s="127" customFormat="1" x14ac:dyDescent="0.2">
      <c r="A69" s="214" t="s">
        <v>1620</v>
      </c>
      <c r="B69" s="214" t="s">
        <v>1621</v>
      </c>
      <c r="C69" s="287">
        <v>1938000</v>
      </c>
      <c r="D69" s="287">
        <v>0</v>
      </c>
      <c r="E69" s="287">
        <v>0</v>
      </c>
    </row>
    <row r="70" spans="1:16" s="127" customFormat="1" x14ac:dyDescent="0.2">
      <c r="A70" s="146">
        <v>1232</v>
      </c>
      <c r="B70" s="127" t="s">
        <v>158</v>
      </c>
      <c r="C70" s="287">
        <v>0</v>
      </c>
      <c r="D70" s="287">
        <v>0</v>
      </c>
      <c r="E70" s="287">
        <v>0</v>
      </c>
    </row>
    <row r="71" spans="1:16" s="127" customFormat="1" x14ac:dyDescent="0.2">
      <c r="A71" s="146">
        <v>1233</v>
      </c>
      <c r="B71" s="127" t="s">
        <v>159</v>
      </c>
      <c r="C71" s="287">
        <f>+C72</f>
        <v>12206801.09</v>
      </c>
      <c r="D71" s="287">
        <f t="shared" ref="D71:E71" si="2">+D72</f>
        <v>0</v>
      </c>
      <c r="E71" s="287">
        <f t="shared" si="2"/>
        <v>50861.67</v>
      </c>
    </row>
    <row r="72" spans="1:16" s="127" customFormat="1" x14ac:dyDescent="0.2">
      <c r="A72" s="146" t="s">
        <v>1622</v>
      </c>
      <c r="B72" s="214" t="s">
        <v>1623</v>
      </c>
      <c r="C72" s="287">
        <v>12206801.09</v>
      </c>
      <c r="D72" s="287">
        <v>0</v>
      </c>
      <c r="E72" s="287">
        <v>50861.67</v>
      </c>
      <c r="F72" s="127" t="s">
        <v>930</v>
      </c>
      <c r="G72" s="217">
        <v>0.05</v>
      </c>
    </row>
    <row r="73" spans="1:16" s="127" customFormat="1" x14ac:dyDescent="0.2">
      <c r="A73" s="146">
        <v>1234</v>
      </c>
      <c r="B73" s="127" t="s">
        <v>160</v>
      </c>
      <c r="C73" s="287">
        <v>0</v>
      </c>
      <c r="D73" s="287">
        <v>0</v>
      </c>
      <c r="E73" s="287">
        <v>0</v>
      </c>
      <c r="K73" s="119"/>
    </row>
    <row r="74" spans="1:16" s="127" customFormat="1" x14ac:dyDescent="0.2">
      <c r="A74" s="146">
        <v>1235</v>
      </c>
      <c r="B74" s="127" t="s">
        <v>161</v>
      </c>
      <c r="C74" s="287">
        <v>0</v>
      </c>
      <c r="D74" s="287">
        <v>0</v>
      </c>
      <c r="E74" s="287">
        <v>0</v>
      </c>
      <c r="J74" s="119"/>
    </row>
    <row r="75" spans="1:16" s="127" customFormat="1" x14ac:dyDescent="0.2">
      <c r="A75" s="146">
        <v>1236</v>
      </c>
      <c r="B75" s="127" t="s">
        <v>162</v>
      </c>
      <c r="C75" s="287">
        <v>0</v>
      </c>
      <c r="D75" s="287">
        <v>0</v>
      </c>
      <c r="E75" s="287">
        <v>0</v>
      </c>
    </row>
    <row r="76" spans="1:16" s="127" customFormat="1" x14ac:dyDescent="0.2">
      <c r="A76" s="146">
        <v>1239</v>
      </c>
      <c r="B76" s="127" t="s">
        <v>163</v>
      </c>
      <c r="C76" s="287">
        <v>315113.40000000002</v>
      </c>
      <c r="D76" s="287">
        <v>0</v>
      </c>
      <c r="E76" s="287">
        <v>0</v>
      </c>
      <c r="J76" s="119"/>
      <c r="K76" s="268"/>
      <c r="L76" s="268"/>
    </row>
    <row r="77" spans="1:16" s="127" customFormat="1" x14ac:dyDescent="0.2">
      <c r="A77" s="146" t="s">
        <v>1624</v>
      </c>
      <c r="B77" s="214" t="s">
        <v>1625</v>
      </c>
      <c r="C77" s="287">
        <v>315113.40000000002</v>
      </c>
      <c r="D77" s="287">
        <v>0</v>
      </c>
      <c r="E77" s="287">
        <v>0</v>
      </c>
      <c r="F77" s="127" t="s">
        <v>930</v>
      </c>
      <c r="G77" s="217">
        <v>0.1</v>
      </c>
    </row>
    <row r="78" spans="1:16" s="127" customFormat="1" x14ac:dyDescent="0.2">
      <c r="A78" s="146">
        <v>1240</v>
      </c>
      <c r="B78" s="127" t="s">
        <v>164</v>
      </c>
      <c r="C78" s="287">
        <f>+C79+C84+C88+C91+C94+C96+C101+C102</f>
        <v>61820317.479999997</v>
      </c>
      <c r="D78" s="287">
        <f>+D79+D84+D88+D91+D94+D96+D101+D102</f>
        <v>320232.40000000002</v>
      </c>
      <c r="E78" s="287">
        <f>+E79+E84+E88+E91+E94+E96+E101+E102</f>
        <v>51520855.560000002</v>
      </c>
      <c r="J78" s="119"/>
      <c r="K78" s="210"/>
      <c r="L78" s="269"/>
      <c r="M78" s="269"/>
      <c r="O78" s="268"/>
      <c r="P78" s="268"/>
    </row>
    <row r="79" spans="1:16" s="127" customFormat="1" x14ac:dyDescent="0.2">
      <c r="A79" s="146">
        <v>1241</v>
      </c>
      <c r="B79" s="127" t="s">
        <v>165</v>
      </c>
      <c r="C79" s="287">
        <f>SUM(C80:C83)</f>
        <v>3310881.7</v>
      </c>
      <c r="D79" s="287">
        <f t="shared" ref="D79:E79" si="3">SUM(D80:D83)</f>
        <v>20486.75</v>
      </c>
      <c r="E79" s="287">
        <f t="shared" si="3"/>
        <v>2538670.83</v>
      </c>
      <c r="J79" s="119"/>
      <c r="K79" s="210"/>
      <c r="L79" s="269"/>
      <c r="M79" s="269"/>
      <c r="O79" s="268"/>
      <c r="P79" s="268"/>
    </row>
    <row r="80" spans="1:16" s="127" customFormat="1" x14ac:dyDescent="0.2">
      <c r="A80" s="146" t="s">
        <v>1626</v>
      </c>
      <c r="B80" s="214" t="s">
        <v>1627</v>
      </c>
      <c r="C80" s="287">
        <v>904517.58</v>
      </c>
      <c r="D80" s="287">
        <v>2545.27</v>
      </c>
      <c r="E80" s="287">
        <v>660403.85</v>
      </c>
      <c r="F80" s="127" t="s">
        <v>930</v>
      </c>
      <c r="G80" s="217">
        <v>0.35</v>
      </c>
      <c r="J80" s="119"/>
      <c r="K80" s="210"/>
      <c r="L80" s="269"/>
      <c r="M80" s="269"/>
      <c r="O80" s="268"/>
      <c r="P80" s="268"/>
    </row>
    <row r="81" spans="1:16" s="127" customFormat="1" x14ac:dyDescent="0.2">
      <c r="A81" s="146" t="s">
        <v>1628</v>
      </c>
      <c r="B81" s="214" t="s">
        <v>1629</v>
      </c>
      <c r="C81" s="287">
        <v>956016.44</v>
      </c>
      <c r="D81" s="287">
        <v>7210.73</v>
      </c>
      <c r="E81" s="287">
        <v>728647.66</v>
      </c>
      <c r="F81" s="127" t="s">
        <v>930</v>
      </c>
      <c r="G81" s="217">
        <v>0.1</v>
      </c>
      <c r="J81" s="119"/>
      <c r="K81" s="210"/>
      <c r="L81" s="269"/>
      <c r="M81" s="269"/>
      <c r="O81" s="268"/>
      <c r="P81" s="268"/>
    </row>
    <row r="82" spans="1:16" s="127" customFormat="1" x14ac:dyDescent="0.2">
      <c r="A82" s="146" t="s">
        <v>1630</v>
      </c>
      <c r="B82" s="119" t="s">
        <v>1631</v>
      </c>
      <c r="C82" s="287">
        <v>1103172.6200000001</v>
      </c>
      <c r="D82" s="287">
        <v>7837.62</v>
      </c>
      <c r="E82" s="287">
        <v>850510.47</v>
      </c>
      <c r="F82" s="127" t="s">
        <v>930</v>
      </c>
      <c r="G82" s="217">
        <v>0.1</v>
      </c>
      <c r="J82" s="119"/>
      <c r="K82" s="210"/>
      <c r="L82" s="269"/>
      <c r="M82" s="269"/>
      <c r="O82" s="268"/>
      <c r="P82" s="268"/>
    </row>
    <row r="83" spans="1:16" s="127" customFormat="1" x14ac:dyDescent="0.2">
      <c r="A83" s="146" t="s">
        <v>1632</v>
      </c>
      <c r="B83" s="119" t="s">
        <v>1633</v>
      </c>
      <c r="C83" s="287">
        <v>347175.06</v>
      </c>
      <c r="D83" s="287">
        <v>2893.13</v>
      </c>
      <c r="E83" s="287">
        <v>299108.84999999998</v>
      </c>
      <c r="F83" s="127" t="s">
        <v>930</v>
      </c>
      <c r="G83" s="217">
        <v>0.1</v>
      </c>
      <c r="J83" s="119"/>
      <c r="K83" s="210"/>
      <c r="L83" s="269"/>
      <c r="M83" s="269"/>
      <c r="O83" s="268"/>
      <c r="P83" s="268"/>
    </row>
    <row r="84" spans="1:16" s="127" customFormat="1" x14ac:dyDescent="0.2">
      <c r="A84" s="146">
        <v>1242</v>
      </c>
      <c r="B84" s="127" t="s">
        <v>166</v>
      </c>
      <c r="C84" s="287">
        <f>SUM(C85:C87)</f>
        <v>363116.04</v>
      </c>
      <c r="D84" s="287">
        <f t="shared" ref="D84:E84" si="4">SUM(D85:D87)</f>
        <v>1034.1600000000001</v>
      </c>
      <c r="E84" s="287">
        <f t="shared" si="4"/>
        <v>356523.23</v>
      </c>
      <c r="J84" s="119"/>
      <c r="K84" s="210"/>
      <c r="L84" s="269"/>
      <c r="M84" s="269"/>
      <c r="O84" s="268"/>
      <c r="P84" s="268"/>
    </row>
    <row r="85" spans="1:16" s="127" customFormat="1" x14ac:dyDescent="0.2">
      <c r="A85" s="146" t="s">
        <v>1634</v>
      </c>
      <c r="B85" s="119" t="s">
        <v>1635</v>
      </c>
      <c r="C85" s="287">
        <v>325409.40999999997</v>
      </c>
      <c r="D85" s="287">
        <v>1034.1600000000001</v>
      </c>
      <c r="E85" s="287">
        <v>354848.5</v>
      </c>
      <c r="F85" s="127" t="s">
        <v>930</v>
      </c>
      <c r="G85" s="217">
        <v>0.1</v>
      </c>
      <c r="J85" s="119"/>
      <c r="K85" s="210"/>
      <c r="L85" s="269"/>
      <c r="M85" s="269"/>
      <c r="O85" s="268"/>
      <c r="P85" s="268"/>
    </row>
    <row r="86" spans="1:16" s="127" customFormat="1" x14ac:dyDescent="0.2">
      <c r="A86" s="146" t="s">
        <v>1636</v>
      </c>
      <c r="B86" s="119" t="s">
        <v>1637</v>
      </c>
      <c r="C86" s="287">
        <v>36031.9</v>
      </c>
      <c r="D86" s="287"/>
      <c r="E86" s="287">
        <v>0</v>
      </c>
      <c r="F86" s="127" t="s">
        <v>930</v>
      </c>
      <c r="G86" s="217">
        <v>0.1</v>
      </c>
      <c r="J86" s="119"/>
      <c r="K86" s="210"/>
      <c r="L86" s="269"/>
      <c r="M86" s="269"/>
      <c r="O86" s="268"/>
      <c r="P86" s="268"/>
    </row>
    <row r="87" spans="1:16" s="127" customFormat="1" x14ac:dyDescent="0.2">
      <c r="A87" s="146" t="s">
        <v>1638</v>
      </c>
      <c r="B87" s="119" t="s">
        <v>1639</v>
      </c>
      <c r="C87" s="287">
        <v>1674.73</v>
      </c>
      <c r="D87" s="287">
        <v>0</v>
      </c>
      <c r="E87" s="287">
        <v>1674.73</v>
      </c>
      <c r="F87" s="127" t="s">
        <v>930</v>
      </c>
      <c r="G87" s="217">
        <v>0.1</v>
      </c>
      <c r="J87" s="119"/>
      <c r="K87" s="210"/>
      <c r="L87" s="269"/>
      <c r="M87" s="269"/>
      <c r="O87" s="268"/>
      <c r="P87" s="268"/>
    </row>
    <row r="88" spans="1:16" s="127" customFormat="1" x14ac:dyDescent="0.2">
      <c r="A88" s="146">
        <v>1243</v>
      </c>
      <c r="B88" s="127" t="s">
        <v>167</v>
      </c>
      <c r="C88" s="287">
        <f>SUM(C89:C90)</f>
        <v>1871485.3399999999</v>
      </c>
      <c r="D88" s="287">
        <f t="shared" ref="D88:E88" si="5">SUM(D89:D90)</f>
        <v>8438.5300000000007</v>
      </c>
      <c r="E88" s="287">
        <f t="shared" si="5"/>
        <v>1528720.26</v>
      </c>
      <c r="J88" s="119"/>
      <c r="K88" s="210"/>
      <c r="L88" s="269"/>
      <c r="M88" s="269"/>
      <c r="O88" s="268"/>
      <c r="P88" s="268"/>
    </row>
    <row r="89" spans="1:16" s="127" customFormat="1" x14ac:dyDescent="0.2">
      <c r="A89" s="146" t="s">
        <v>1640</v>
      </c>
      <c r="B89" s="119" t="s">
        <v>1641</v>
      </c>
      <c r="C89" s="287">
        <v>829450.35</v>
      </c>
      <c r="D89" s="287">
        <v>0</v>
      </c>
      <c r="E89" s="287">
        <v>829450.35</v>
      </c>
      <c r="F89" s="127" t="s">
        <v>930</v>
      </c>
      <c r="G89" s="217">
        <v>0.1</v>
      </c>
      <c r="J89" s="119"/>
      <c r="K89" s="210"/>
      <c r="L89" s="269"/>
      <c r="M89" s="269"/>
      <c r="O89" s="268"/>
      <c r="P89" s="268"/>
    </row>
    <row r="90" spans="1:16" s="127" customFormat="1" x14ac:dyDescent="0.2">
      <c r="A90" s="146" t="s">
        <v>1642</v>
      </c>
      <c r="B90" s="119" t="s">
        <v>1643</v>
      </c>
      <c r="C90" s="287">
        <v>1042034.99</v>
      </c>
      <c r="D90" s="287">
        <v>8438.5300000000007</v>
      </c>
      <c r="E90" s="287">
        <v>699269.91</v>
      </c>
      <c r="F90" s="127" t="s">
        <v>930</v>
      </c>
      <c r="G90" s="217">
        <v>0.1</v>
      </c>
      <c r="J90" s="119"/>
      <c r="K90" s="210"/>
      <c r="L90" s="269"/>
      <c r="M90" s="269"/>
      <c r="O90" s="268"/>
      <c r="P90" s="268"/>
    </row>
    <row r="91" spans="1:16" s="127" customFormat="1" x14ac:dyDescent="0.2">
      <c r="A91" s="146">
        <v>1244</v>
      </c>
      <c r="B91" s="127" t="s">
        <v>168</v>
      </c>
      <c r="C91" s="287">
        <f>SUM(C92:C93)</f>
        <v>30440243.029999997</v>
      </c>
      <c r="D91" s="287">
        <f t="shared" ref="D91:E91" si="6">SUM(D92:D93)</f>
        <v>180472.51</v>
      </c>
      <c r="E91" s="287">
        <f t="shared" si="6"/>
        <v>26859096.210000001</v>
      </c>
      <c r="F91" s="119"/>
      <c r="G91" s="119"/>
      <c r="H91" s="119"/>
      <c r="J91" s="119"/>
      <c r="K91" s="210"/>
      <c r="L91" s="269"/>
      <c r="M91" s="269"/>
      <c r="O91" s="268"/>
      <c r="P91" s="268"/>
    </row>
    <row r="92" spans="1:16" s="127" customFormat="1" x14ac:dyDescent="0.2">
      <c r="A92" s="146" t="s">
        <v>1644</v>
      </c>
      <c r="B92" s="119" t="s">
        <v>1645</v>
      </c>
      <c r="C92" s="287">
        <v>30426554.239999998</v>
      </c>
      <c r="D92" s="287">
        <v>180358.44</v>
      </c>
      <c r="E92" s="287">
        <v>26854989.670000002</v>
      </c>
      <c r="F92" s="127" t="s">
        <v>930</v>
      </c>
      <c r="G92" s="217">
        <v>0.2</v>
      </c>
      <c r="J92" s="119"/>
      <c r="K92" s="210"/>
      <c r="L92" s="269"/>
      <c r="M92" s="269"/>
      <c r="O92" s="268"/>
      <c r="P92" s="268"/>
    </row>
    <row r="93" spans="1:16" s="127" customFormat="1" x14ac:dyDescent="0.2">
      <c r="A93" s="146" t="s">
        <v>1646</v>
      </c>
      <c r="B93" s="119" t="s">
        <v>1647</v>
      </c>
      <c r="C93" s="287">
        <v>13688.79</v>
      </c>
      <c r="D93" s="287">
        <v>114.07</v>
      </c>
      <c r="E93" s="287">
        <v>4106.54</v>
      </c>
      <c r="F93" s="127" t="s">
        <v>930</v>
      </c>
      <c r="G93" s="217">
        <v>0.2</v>
      </c>
      <c r="J93" s="119"/>
      <c r="K93" s="210"/>
      <c r="L93" s="269"/>
      <c r="M93" s="269"/>
      <c r="O93" s="268"/>
      <c r="P93" s="268"/>
    </row>
    <row r="94" spans="1:16" s="127" customFormat="1" x14ac:dyDescent="0.2">
      <c r="A94" s="146">
        <v>1245</v>
      </c>
      <c r="B94" s="127" t="s">
        <v>169</v>
      </c>
      <c r="C94" s="287">
        <f>+C95</f>
        <v>24061068.300000001</v>
      </c>
      <c r="D94" s="287">
        <f t="shared" ref="D94:E94" si="7">+D95</f>
        <v>94358.67</v>
      </c>
      <c r="E94" s="287">
        <f t="shared" si="7"/>
        <v>19033303.809999999</v>
      </c>
      <c r="J94" s="119"/>
      <c r="K94" s="210"/>
      <c r="L94" s="269"/>
      <c r="M94" s="269"/>
      <c r="O94" s="268"/>
      <c r="P94" s="268"/>
    </row>
    <row r="95" spans="1:16" s="127" customFormat="1" x14ac:dyDescent="0.2">
      <c r="A95" s="146" t="s">
        <v>1648</v>
      </c>
      <c r="B95" s="119" t="s">
        <v>1649</v>
      </c>
      <c r="C95" s="287">
        <v>24061068.300000001</v>
      </c>
      <c r="D95" s="287">
        <v>94358.67</v>
      </c>
      <c r="E95" s="287">
        <v>19033303.809999999</v>
      </c>
      <c r="F95" s="127" t="s">
        <v>930</v>
      </c>
      <c r="G95" s="217">
        <v>0.2</v>
      </c>
      <c r="J95" s="119"/>
      <c r="K95" s="210"/>
      <c r="L95" s="269"/>
      <c r="M95" s="269"/>
      <c r="O95" s="268"/>
      <c r="P95" s="268"/>
    </row>
    <row r="96" spans="1:16" s="127" customFormat="1" x14ac:dyDescent="0.2">
      <c r="A96" s="146">
        <v>1246</v>
      </c>
      <c r="B96" s="127" t="s">
        <v>170</v>
      </c>
      <c r="C96" s="287">
        <f>SUM(C97:C100)</f>
        <v>1773523.07</v>
      </c>
      <c r="D96" s="287">
        <f t="shared" ref="D96" si="8">SUM(D97:D100)</f>
        <v>15441.78</v>
      </c>
      <c r="E96" s="287">
        <f>SUM(E97:E100)</f>
        <v>1204541.2199999997</v>
      </c>
      <c r="F96" s="119"/>
      <c r="G96" s="119"/>
      <c r="H96" s="119"/>
      <c r="J96" s="119"/>
      <c r="K96" s="210"/>
      <c r="L96" s="269"/>
      <c r="M96" s="269"/>
      <c r="O96" s="268"/>
      <c r="P96" s="268"/>
    </row>
    <row r="97" spans="1:16" s="127" customFormat="1" x14ac:dyDescent="0.2">
      <c r="A97" s="146" t="s">
        <v>1650</v>
      </c>
      <c r="B97" s="119" t="s">
        <v>1651</v>
      </c>
      <c r="C97" s="287">
        <v>794123.85</v>
      </c>
      <c r="D97" s="287">
        <v>5107.5</v>
      </c>
      <c r="E97" s="287">
        <v>624270.73</v>
      </c>
      <c r="F97" s="127" t="s">
        <v>930</v>
      </c>
      <c r="G97" s="217">
        <v>0.1</v>
      </c>
      <c r="J97" s="119"/>
      <c r="K97" s="210"/>
      <c r="L97" s="269"/>
      <c r="M97" s="269"/>
      <c r="O97" s="268"/>
      <c r="P97" s="268"/>
    </row>
    <row r="98" spans="1:16" s="127" customFormat="1" x14ac:dyDescent="0.2">
      <c r="A98" s="146" t="s">
        <v>1652</v>
      </c>
      <c r="B98" s="119" t="s">
        <v>1653</v>
      </c>
      <c r="C98" s="287">
        <v>198520.69</v>
      </c>
      <c r="D98" s="287">
        <v>4135.84</v>
      </c>
      <c r="E98" s="287">
        <v>144754.45000000001</v>
      </c>
      <c r="F98" s="127" t="s">
        <v>930</v>
      </c>
      <c r="G98" s="217">
        <v>0.1</v>
      </c>
      <c r="J98" s="119"/>
      <c r="K98" s="210"/>
      <c r="L98" s="269"/>
      <c r="M98" s="269"/>
      <c r="O98" s="268"/>
      <c r="P98" s="268"/>
    </row>
    <row r="99" spans="1:16" s="127" customFormat="1" x14ac:dyDescent="0.2">
      <c r="A99" s="146" t="s">
        <v>1654</v>
      </c>
      <c r="B99" s="119" t="s">
        <v>1655</v>
      </c>
      <c r="C99" s="287">
        <v>726574.5</v>
      </c>
      <c r="D99" s="287">
        <v>5745.9</v>
      </c>
      <c r="E99" s="287">
        <v>404503.41</v>
      </c>
      <c r="F99" s="127" t="s">
        <v>930</v>
      </c>
      <c r="G99" s="217">
        <v>0.1</v>
      </c>
      <c r="J99" s="119"/>
      <c r="K99" s="210"/>
      <c r="L99" s="269"/>
      <c r="M99" s="269"/>
      <c r="O99" s="268"/>
      <c r="P99" s="268"/>
    </row>
    <row r="100" spans="1:16" s="127" customFormat="1" x14ac:dyDescent="0.2">
      <c r="A100" s="146" t="s">
        <v>1656</v>
      </c>
      <c r="B100" s="119" t="s">
        <v>1657</v>
      </c>
      <c r="C100" s="287">
        <v>54304.03</v>
      </c>
      <c r="D100" s="287">
        <v>452.54</v>
      </c>
      <c r="E100" s="287">
        <v>31012.63</v>
      </c>
      <c r="F100" s="127" t="s">
        <v>930</v>
      </c>
      <c r="G100" s="217">
        <v>0.1</v>
      </c>
      <c r="J100" s="119"/>
      <c r="K100" s="210"/>
      <c r="L100" s="269"/>
      <c r="M100" s="269"/>
      <c r="O100" s="268"/>
      <c r="P100" s="268"/>
    </row>
    <row r="101" spans="1:16" s="127" customFormat="1" x14ac:dyDescent="0.2">
      <c r="A101" s="146">
        <v>1247</v>
      </c>
      <c r="B101" s="127" t="s">
        <v>171</v>
      </c>
      <c r="C101" s="287">
        <v>0</v>
      </c>
      <c r="D101" s="287">
        <v>0</v>
      </c>
      <c r="E101" s="287">
        <v>0</v>
      </c>
      <c r="J101" s="119"/>
      <c r="K101" s="210"/>
      <c r="L101" s="269"/>
      <c r="M101" s="269"/>
      <c r="O101" s="268"/>
      <c r="P101" s="268"/>
    </row>
    <row r="102" spans="1:16" s="127" customFormat="1" x14ac:dyDescent="0.2">
      <c r="A102" s="146">
        <v>1248</v>
      </c>
      <c r="B102" s="127" t="s">
        <v>172</v>
      </c>
      <c r="C102" s="287">
        <v>0</v>
      </c>
      <c r="D102" s="287">
        <v>0</v>
      </c>
      <c r="E102" s="287">
        <v>0</v>
      </c>
      <c r="J102" s="119"/>
      <c r="K102" s="210"/>
      <c r="L102" s="269"/>
      <c r="M102" s="269"/>
      <c r="O102" s="268"/>
      <c r="P102" s="268"/>
    </row>
    <row r="103" spans="1:16" x14ac:dyDescent="0.2">
      <c r="J103" s="44"/>
      <c r="K103" s="165"/>
      <c r="L103" s="218"/>
      <c r="M103" s="218"/>
      <c r="O103" s="120"/>
      <c r="P103" s="120"/>
    </row>
    <row r="104" spans="1:16" x14ac:dyDescent="0.2">
      <c r="A104" s="40" t="s">
        <v>173</v>
      </c>
      <c r="B104" s="40"/>
      <c r="C104" s="40"/>
      <c r="D104" s="40"/>
      <c r="E104" s="40"/>
      <c r="F104" s="40"/>
      <c r="G104" s="40"/>
      <c r="H104" s="40"/>
      <c r="J104" s="44"/>
      <c r="K104" s="165"/>
      <c r="L104" s="218"/>
      <c r="M104" s="218"/>
      <c r="O104" s="120"/>
      <c r="P104" s="120"/>
    </row>
    <row r="105" spans="1:16" x14ac:dyDescent="0.2">
      <c r="A105" s="42" t="s">
        <v>103</v>
      </c>
      <c r="B105" s="42" t="s">
        <v>104</v>
      </c>
      <c r="C105" s="42" t="s">
        <v>105</v>
      </c>
      <c r="D105" s="42" t="s">
        <v>174</v>
      </c>
      <c r="E105" s="42" t="s">
        <v>175</v>
      </c>
      <c r="F105" s="42" t="s">
        <v>142</v>
      </c>
      <c r="G105" s="42" t="s">
        <v>154</v>
      </c>
      <c r="H105" s="42" t="s">
        <v>155</v>
      </c>
      <c r="J105" s="44"/>
      <c r="K105" s="165"/>
      <c r="L105" s="218"/>
      <c r="M105" s="218"/>
      <c r="O105" s="120"/>
      <c r="P105" s="120"/>
    </row>
    <row r="106" spans="1:16" s="127" customFormat="1" x14ac:dyDescent="0.2">
      <c r="A106" s="146">
        <v>1250</v>
      </c>
      <c r="B106" s="127" t="s">
        <v>176</v>
      </c>
      <c r="C106" s="287">
        <f>+C107+C109+C111+C112+C114</f>
        <v>310807.64</v>
      </c>
      <c r="D106" s="287">
        <f t="shared" ref="D106" si="9">+D107+D109+D111+D112+D114</f>
        <v>0</v>
      </c>
      <c r="E106" s="287">
        <f>+E107+E109+E111+E112+E114</f>
        <v>236.16000000000003</v>
      </c>
      <c r="J106" s="119"/>
      <c r="K106" s="210"/>
      <c r="L106" s="269"/>
      <c r="M106" s="269"/>
      <c r="O106" s="268"/>
      <c r="P106" s="268"/>
    </row>
    <row r="107" spans="1:16" s="127" customFormat="1" x14ac:dyDescent="0.2">
      <c r="A107" s="146">
        <v>1251</v>
      </c>
      <c r="B107" s="127" t="s">
        <v>177</v>
      </c>
      <c r="C107" s="287">
        <f>+C108</f>
        <v>208608.29</v>
      </c>
      <c r="D107" s="287">
        <f t="shared" ref="D107:E107" si="10">+D108</f>
        <v>0</v>
      </c>
      <c r="E107" s="287">
        <f t="shared" si="10"/>
        <v>106.58</v>
      </c>
      <c r="J107" s="119"/>
      <c r="K107" s="210"/>
      <c r="L107" s="269"/>
      <c r="M107" s="269"/>
      <c r="O107" s="268"/>
      <c r="P107" s="268"/>
    </row>
    <row r="108" spans="1:16" s="127" customFormat="1" x14ac:dyDescent="0.2">
      <c r="A108" s="146" t="s">
        <v>933</v>
      </c>
      <c r="B108" s="119" t="s">
        <v>1658</v>
      </c>
      <c r="C108" s="287">
        <v>208608.29</v>
      </c>
      <c r="D108" s="287">
        <v>0</v>
      </c>
      <c r="E108" s="287">
        <v>106.58</v>
      </c>
      <c r="F108" s="127" t="s">
        <v>930</v>
      </c>
      <c r="G108" s="217">
        <v>0.05</v>
      </c>
      <c r="J108" s="119"/>
      <c r="K108" s="210"/>
      <c r="L108" s="269"/>
      <c r="M108" s="269"/>
      <c r="O108" s="268"/>
      <c r="P108" s="268"/>
    </row>
    <row r="109" spans="1:16" s="127" customFormat="1" x14ac:dyDescent="0.2">
      <c r="A109" s="146">
        <v>1252</v>
      </c>
      <c r="B109" s="127" t="s">
        <v>178</v>
      </c>
      <c r="C109" s="287">
        <f>+C110</f>
        <v>2457.79</v>
      </c>
      <c r="D109" s="287">
        <f t="shared" ref="D109" si="11">+D110</f>
        <v>0</v>
      </c>
      <c r="E109" s="287">
        <f>+E110</f>
        <v>0</v>
      </c>
      <c r="J109" s="119"/>
      <c r="K109" s="210"/>
      <c r="L109" s="269"/>
      <c r="M109" s="269"/>
      <c r="O109" s="268"/>
      <c r="P109" s="268"/>
    </row>
    <row r="110" spans="1:16" s="127" customFormat="1" x14ac:dyDescent="0.2">
      <c r="A110" s="146" t="s">
        <v>1659</v>
      </c>
      <c r="B110" s="119" t="s">
        <v>1660</v>
      </c>
      <c r="C110" s="287">
        <v>2457.79</v>
      </c>
      <c r="D110" s="287">
        <v>0</v>
      </c>
      <c r="E110" s="287">
        <v>0</v>
      </c>
      <c r="F110" s="127" t="s">
        <v>930</v>
      </c>
      <c r="G110" s="217">
        <v>0.05</v>
      </c>
      <c r="J110" s="119"/>
      <c r="K110" s="210"/>
      <c r="L110" s="269"/>
      <c r="M110" s="269"/>
      <c r="O110" s="268"/>
      <c r="P110" s="268"/>
    </row>
    <row r="111" spans="1:16" s="127" customFormat="1" x14ac:dyDescent="0.2">
      <c r="A111" s="146">
        <v>1253</v>
      </c>
      <c r="B111" s="127" t="s">
        <v>179</v>
      </c>
      <c r="C111" s="287">
        <v>0</v>
      </c>
      <c r="D111" s="287">
        <v>0</v>
      </c>
      <c r="E111" s="287">
        <v>0</v>
      </c>
      <c r="J111" s="119"/>
      <c r="K111" s="210"/>
      <c r="L111" s="269"/>
      <c r="M111" s="269"/>
      <c r="O111" s="268"/>
      <c r="P111" s="268"/>
    </row>
    <row r="112" spans="1:16" s="127" customFormat="1" x14ac:dyDescent="0.2">
      <c r="A112" s="146">
        <v>1254</v>
      </c>
      <c r="B112" s="127" t="s">
        <v>180</v>
      </c>
      <c r="C112" s="287">
        <f>+C113</f>
        <v>99741.56</v>
      </c>
      <c r="D112" s="287">
        <f t="shared" ref="D112:E112" si="12">+D113</f>
        <v>0</v>
      </c>
      <c r="E112" s="287">
        <f t="shared" si="12"/>
        <v>129.58000000000001</v>
      </c>
      <c r="J112" s="119"/>
      <c r="K112" s="210"/>
      <c r="L112" s="269"/>
      <c r="M112" s="269"/>
      <c r="O112" s="268"/>
      <c r="P112" s="268"/>
    </row>
    <row r="113" spans="1:16" s="127" customFormat="1" x14ac:dyDescent="0.2">
      <c r="A113" s="146" t="s">
        <v>1661</v>
      </c>
      <c r="B113" s="119" t="s">
        <v>1662</v>
      </c>
      <c r="C113" s="287">
        <v>99741.56</v>
      </c>
      <c r="D113" s="287">
        <v>0</v>
      </c>
      <c r="E113" s="287">
        <v>129.58000000000001</v>
      </c>
      <c r="F113" s="127" t="s">
        <v>930</v>
      </c>
      <c r="G113" s="217">
        <v>0.05</v>
      </c>
      <c r="J113" s="119"/>
      <c r="K113" s="210"/>
      <c r="L113" s="269"/>
      <c r="M113" s="269"/>
      <c r="O113" s="268"/>
      <c r="P113" s="268"/>
    </row>
    <row r="114" spans="1:16" s="127" customFormat="1" x14ac:dyDescent="0.2">
      <c r="A114" s="146">
        <v>1259</v>
      </c>
      <c r="B114" s="127" t="s">
        <v>181</v>
      </c>
      <c r="C114" s="287">
        <v>0</v>
      </c>
      <c r="D114" s="287">
        <v>0</v>
      </c>
      <c r="E114" s="287">
        <v>0</v>
      </c>
      <c r="K114" s="210"/>
      <c r="L114" s="269"/>
      <c r="M114" s="269"/>
      <c r="O114" s="268"/>
      <c r="P114" s="268"/>
    </row>
    <row r="115" spans="1:16" s="127" customFormat="1" x14ac:dyDescent="0.2">
      <c r="A115" s="146">
        <v>1270</v>
      </c>
      <c r="B115" s="127" t="s">
        <v>182</v>
      </c>
      <c r="C115" s="287">
        <v>0</v>
      </c>
      <c r="D115" s="287">
        <v>0</v>
      </c>
      <c r="E115" s="287">
        <v>0</v>
      </c>
      <c r="K115" s="210"/>
      <c r="L115" s="269"/>
      <c r="M115" s="269"/>
      <c r="O115" s="268"/>
      <c r="P115" s="268"/>
    </row>
    <row r="116" spans="1:16" s="127" customFormat="1" x14ac:dyDescent="0.2">
      <c r="A116" s="146">
        <v>1271</v>
      </c>
      <c r="B116" s="127" t="s">
        <v>183</v>
      </c>
      <c r="C116" s="287">
        <v>0</v>
      </c>
      <c r="D116" s="287">
        <v>0</v>
      </c>
      <c r="E116" s="287">
        <v>0</v>
      </c>
      <c r="K116" s="210"/>
      <c r="L116" s="269"/>
      <c r="M116" s="269"/>
      <c r="O116" s="268"/>
      <c r="P116" s="268"/>
    </row>
    <row r="117" spans="1:16" s="127" customFormat="1" x14ac:dyDescent="0.2">
      <c r="A117" s="146">
        <v>1272</v>
      </c>
      <c r="B117" s="127" t="s">
        <v>184</v>
      </c>
      <c r="C117" s="287">
        <v>0</v>
      </c>
      <c r="D117" s="287">
        <v>0</v>
      </c>
      <c r="E117" s="287">
        <v>0</v>
      </c>
      <c r="K117" s="210"/>
      <c r="L117" s="269"/>
      <c r="M117" s="269"/>
      <c r="O117" s="268"/>
      <c r="P117" s="268"/>
    </row>
    <row r="118" spans="1:16" s="127" customFormat="1" x14ac:dyDescent="0.2">
      <c r="A118" s="146">
        <v>1273</v>
      </c>
      <c r="B118" s="127" t="s">
        <v>185</v>
      </c>
      <c r="C118" s="287">
        <v>0</v>
      </c>
      <c r="D118" s="287">
        <v>0</v>
      </c>
      <c r="E118" s="287">
        <v>0</v>
      </c>
      <c r="K118" s="210"/>
      <c r="L118" s="269"/>
      <c r="M118" s="269"/>
      <c r="O118" s="268"/>
      <c r="P118" s="268"/>
    </row>
    <row r="119" spans="1:16" s="127" customFormat="1" x14ac:dyDescent="0.2">
      <c r="A119" s="146">
        <v>1274</v>
      </c>
      <c r="B119" s="127" t="s">
        <v>186</v>
      </c>
      <c r="C119" s="287">
        <v>0</v>
      </c>
      <c r="D119" s="287">
        <v>0</v>
      </c>
      <c r="E119" s="287">
        <v>0</v>
      </c>
      <c r="K119" s="210"/>
      <c r="L119" s="269"/>
      <c r="M119" s="269"/>
      <c r="O119" s="268"/>
      <c r="P119" s="268"/>
    </row>
    <row r="120" spans="1:16" s="127" customFormat="1" x14ac:dyDescent="0.2">
      <c r="A120" s="146">
        <v>1275</v>
      </c>
      <c r="B120" s="127" t="s">
        <v>187</v>
      </c>
      <c r="C120" s="287">
        <v>0</v>
      </c>
      <c r="D120" s="287">
        <v>0</v>
      </c>
      <c r="E120" s="287">
        <v>0</v>
      </c>
      <c r="K120" s="210"/>
      <c r="L120" s="269"/>
      <c r="M120" s="269"/>
      <c r="O120" s="268"/>
      <c r="P120" s="268"/>
    </row>
    <row r="121" spans="1:16" s="127" customFormat="1" x14ac:dyDescent="0.2">
      <c r="A121" s="146">
        <v>1279</v>
      </c>
      <c r="B121" s="127" t="s">
        <v>188</v>
      </c>
      <c r="C121" s="287">
        <v>0</v>
      </c>
      <c r="D121" s="287">
        <v>0</v>
      </c>
      <c r="E121" s="287">
        <v>0</v>
      </c>
      <c r="K121" s="210"/>
      <c r="L121" s="269"/>
      <c r="M121" s="269"/>
      <c r="O121" s="268"/>
      <c r="P121" s="268"/>
    </row>
    <row r="123" spans="1:16" x14ac:dyDescent="0.2">
      <c r="A123" s="40" t="s">
        <v>189</v>
      </c>
      <c r="B123" s="40"/>
      <c r="C123" s="40"/>
      <c r="D123" s="40"/>
      <c r="E123" s="40"/>
      <c r="F123" s="40"/>
      <c r="G123" s="40"/>
      <c r="H123" s="40"/>
    </row>
    <row r="124" spans="1:16" x14ac:dyDescent="0.2">
      <c r="A124" s="42" t="s">
        <v>103</v>
      </c>
      <c r="B124" s="42" t="s">
        <v>104</v>
      </c>
      <c r="C124" s="42" t="s">
        <v>105</v>
      </c>
      <c r="D124" s="42" t="s">
        <v>190</v>
      </c>
      <c r="E124" s="42"/>
      <c r="F124" s="42"/>
      <c r="G124" s="42"/>
      <c r="H124" s="42"/>
    </row>
    <row r="125" spans="1:16" x14ac:dyDescent="0.2">
      <c r="A125" s="43">
        <v>1160</v>
      </c>
      <c r="B125" s="41" t="s">
        <v>191</v>
      </c>
      <c r="C125" s="165">
        <v>0</v>
      </c>
    </row>
    <row r="126" spans="1:16" x14ac:dyDescent="0.2">
      <c r="A126" s="43">
        <v>1161</v>
      </c>
      <c r="B126" s="41" t="s">
        <v>192</v>
      </c>
      <c r="C126" s="165">
        <v>0</v>
      </c>
    </row>
    <row r="127" spans="1:16" x14ac:dyDescent="0.2">
      <c r="A127" s="43">
        <v>1162</v>
      </c>
      <c r="B127" s="41" t="s">
        <v>193</v>
      </c>
      <c r="C127" s="165">
        <v>0</v>
      </c>
    </row>
    <row r="129" spans="1:8" x14ac:dyDescent="0.2">
      <c r="A129" s="40" t="s">
        <v>194</v>
      </c>
      <c r="B129" s="40"/>
      <c r="C129" s="40"/>
      <c r="D129" s="40"/>
      <c r="E129" s="40"/>
      <c r="F129" s="40"/>
      <c r="G129" s="40"/>
      <c r="H129" s="40"/>
    </row>
    <row r="130" spans="1:8" x14ac:dyDescent="0.2">
      <c r="A130" s="42" t="s">
        <v>103</v>
      </c>
      <c r="B130" s="42" t="s">
        <v>104</v>
      </c>
      <c r="C130" s="42" t="s">
        <v>105</v>
      </c>
      <c r="D130" s="42" t="s">
        <v>120</v>
      </c>
      <c r="E130" s="42"/>
      <c r="F130" s="42"/>
      <c r="G130" s="42"/>
      <c r="H130" s="42"/>
    </row>
    <row r="131" spans="1:8" x14ac:dyDescent="0.2">
      <c r="A131" s="43">
        <v>1290</v>
      </c>
      <c r="B131" s="41" t="s">
        <v>195</v>
      </c>
      <c r="C131" s="165">
        <v>0</v>
      </c>
    </row>
    <row r="132" spans="1:8" x14ac:dyDescent="0.2">
      <c r="A132" s="43">
        <v>1291</v>
      </c>
      <c r="B132" s="41" t="s">
        <v>196</v>
      </c>
      <c r="C132" s="165">
        <v>0</v>
      </c>
    </row>
    <row r="133" spans="1:8" x14ac:dyDescent="0.2">
      <c r="A133" s="43">
        <v>1292</v>
      </c>
      <c r="B133" s="41" t="s">
        <v>197</v>
      </c>
      <c r="C133" s="165">
        <v>0</v>
      </c>
    </row>
    <row r="134" spans="1:8" x14ac:dyDescent="0.2">
      <c r="A134" s="43">
        <v>1293</v>
      </c>
      <c r="B134" s="41" t="s">
        <v>198</v>
      </c>
      <c r="C134" s="165">
        <v>0</v>
      </c>
    </row>
    <row r="136" spans="1:8" x14ac:dyDescent="0.2">
      <c r="A136" s="40" t="s">
        <v>199</v>
      </c>
      <c r="B136" s="40"/>
      <c r="C136" s="40"/>
      <c r="D136" s="40"/>
      <c r="E136" s="40"/>
      <c r="F136" s="40"/>
      <c r="G136" s="40"/>
      <c r="H136" s="40"/>
    </row>
    <row r="137" spans="1:8" x14ac:dyDescent="0.2">
      <c r="A137" s="42" t="s">
        <v>103</v>
      </c>
      <c r="B137" s="42" t="s">
        <v>104</v>
      </c>
      <c r="C137" s="42" t="s">
        <v>105</v>
      </c>
      <c r="D137" s="42" t="s">
        <v>116</v>
      </c>
      <c r="E137" s="42" t="s">
        <v>117</v>
      </c>
      <c r="F137" s="42" t="s">
        <v>118</v>
      </c>
      <c r="G137" s="42" t="s">
        <v>200</v>
      </c>
      <c r="H137" s="42" t="s">
        <v>201</v>
      </c>
    </row>
    <row r="138" spans="1:8" s="127" customFormat="1" x14ac:dyDescent="0.2">
      <c r="A138" s="146">
        <v>2110</v>
      </c>
      <c r="B138" s="127" t="s">
        <v>202</v>
      </c>
      <c r="C138" s="287">
        <f>+C139+C140+C145+C146+C147+C148+C149+C159+C160</f>
        <v>4684672.51</v>
      </c>
      <c r="D138" s="287">
        <f>+D139+D140+D145+D146+D147+D148+D149+D159+D160</f>
        <v>4684672.51</v>
      </c>
      <c r="E138" s="287">
        <f>+E139+E140+E145+E146+E147+E148+E149+E159+E160</f>
        <v>0</v>
      </c>
      <c r="F138" s="287">
        <f>+F139+F140+F145+F146+F147+F148+F149+F159+F160</f>
        <v>0</v>
      </c>
      <c r="G138" s="287">
        <f>+G139+G140+G145+G146+G147+G148+G149+G159+G160</f>
        <v>0</v>
      </c>
    </row>
    <row r="139" spans="1:8" s="127" customFormat="1" x14ac:dyDescent="0.2">
      <c r="A139" s="146">
        <v>2111</v>
      </c>
      <c r="B139" s="127" t="s">
        <v>203</v>
      </c>
      <c r="C139" s="287">
        <v>0</v>
      </c>
      <c r="D139" s="287">
        <v>0</v>
      </c>
      <c r="E139" s="287">
        <v>0</v>
      </c>
      <c r="F139" s="287">
        <v>0</v>
      </c>
      <c r="G139" s="287">
        <v>0</v>
      </c>
    </row>
    <row r="140" spans="1:8" s="127" customFormat="1" x14ac:dyDescent="0.2">
      <c r="A140" s="146">
        <v>2112</v>
      </c>
      <c r="B140" s="127" t="s">
        <v>204</v>
      </c>
      <c r="C140" s="287">
        <f>SUM(C141:C144)</f>
        <v>43511.719999999994</v>
      </c>
      <c r="D140" s="287">
        <f>SUM(D141:D144)</f>
        <v>43511.719999999994</v>
      </c>
      <c r="E140" s="287">
        <f t="shared" ref="E140:G140" si="13">SUM(E141:E143)</f>
        <v>0</v>
      </c>
      <c r="F140" s="287">
        <f t="shared" si="13"/>
        <v>0</v>
      </c>
      <c r="G140" s="287">
        <f t="shared" si="13"/>
        <v>0</v>
      </c>
    </row>
    <row r="141" spans="1:8" s="127" customFormat="1" x14ac:dyDescent="0.2">
      <c r="A141" s="146" t="s">
        <v>1663</v>
      </c>
      <c r="B141" s="119" t="s">
        <v>1664</v>
      </c>
      <c r="C141" s="287">
        <v>-4349.97</v>
      </c>
      <c r="D141" s="287">
        <v>-4349.97</v>
      </c>
      <c r="E141" s="287">
        <v>0</v>
      </c>
      <c r="F141" s="287">
        <v>0</v>
      </c>
      <c r="G141" s="287">
        <v>0</v>
      </c>
      <c r="H141" s="127" t="s">
        <v>1665</v>
      </c>
    </row>
    <row r="142" spans="1:8" s="127" customFormat="1" x14ac:dyDescent="0.2">
      <c r="A142" s="146" t="s">
        <v>1666</v>
      </c>
      <c r="B142" s="119" t="s">
        <v>1667</v>
      </c>
      <c r="C142" s="287">
        <v>47343.06</v>
      </c>
      <c r="D142" s="287">
        <v>47343.06</v>
      </c>
      <c r="E142" s="287">
        <v>0</v>
      </c>
      <c r="F142" s="287">
        <v>0</v>
      </c>
      <c r="G142" s="287">
        <v>0</v>
      </c>
      <c r="H142" s="127" t="s">
        <v>1665</v>
      </c>
    </row>
    <row r="143" spans="1:8" s="127" customFormat="1" x14ac:dyDescent="0.2">
      <c r="A143" s="146" t="s">
        <v>1668</v>
      </c>
      <c r="B143" s="119" t="s">
        <v>1669</v>
      </c>
      <c r="C143" s="287">
        <v>517.63</v>
      </c>
      <c r="D143" s="287">
        <v>517.63</v>
      </c>
      <c r="E143" s="287">
        <v>0</v>
      </c>
      <c r="F143" s="287">
        <v>0</v>
      </c>
      <c r="G143" s="287">
        <v>0</v>
      </c>
      <c r="H143" s="127" t="s">
        <v>1665</v>
      </c>
    </row>
    <row r="144" spans="1:8" s="127" customFormat="1" x14ac:dyDescent="0.2">
      <c r="A144" s="146" t="s">
        <v>1670</v>
      </c>
      <c r="B144" s="119" t="s">
        <v>1671</v>
      </c>
      <c r="C144" s="287">
        <v>1</v>
      </c>
      <c r="D144" s="287">
        <v>1</v>
      </c>
      <c r="E144" s="287">
        <v>0</v>
      </c>
      <c r="F144" s="287">
        <v>0</v>
      </c>
      <c r="G144" s="287">
        <v>0</v>
      </c>
    </row>
    <row r="145" spans="1:8" s="127" customFormat="1" x14ac:dyDescent="0.2">
      <c r="A145" s="146">
        <v>2113</v>
      </c>
      <c r="B145" s="127" t="s">
        <v>205</v>
      </c>
      <c r="C145" s="287">
        <v>0</v>
      </c>
      <c r="D145" s="287">
        <v>0</v>
      </c>
      <c r="E145" s="287">
        <v>0</v>
      </c>
      <c r="F145" s="287">
        <v>0</v>
      </c>
      <c r="G145" s="287">
        <v>0</v>
      </c>
    </row>
    <row r="146" spans="1:8" s="127" customFormat="1" x14ac:dyDescent="0.2">
      <c r="A146" s="146">
        <v>2114</v>
      </c>
      <c r="B146" s="127" t="s">
        <v>206</v>
      </c>
      <c r="C146" s="287">
        <v>0</v>
      </c>
      <c r="D146" s="287">
        <v>0</v>
      </c>
      <c r="E146" s="287">
        <v>0</v>
      </c>
      <c r="F146" s="287">
        <v>0</v>
      </c>
      <c r="G146" s="287">
        <v>0</v>
      </c>
    </row>
    <row r="147" spans="1:8" s="127" customFormat="1" x14ac:dyDescent="0.2">
      <c r="A147" s="146">
        <v>2115</v>
      </c>
      <c r="B147" s="127" t="s">
        <v>207</v>
      </c>
      <c r="C147" s="287">
        <v>0</v>
      </c>
      <c r="D147" s="287">
        <v>0</v>
      </c>
      <c r="E147" s="287">
        <v>0</v>
      </c>
      <c r="F147" s="287">
        <v>0</v>
      </c>
      <c r="G147" s="287">
        <v>0</v>
      </c>
    </row>
    <row r="148" spans="1:8" s="127" customFormat="1" x14ac:dyDescent="0.2">
      <c r="A148" s="146">
        <v>2116</v>
      </c>
      <c r="B148" s="127" t="s">
        <v>208</v>
      </c>
      <c r="C148" s="287">
        <v>0</v>
      </c>
      <c r="D148" s="287">
        <v>0</v>
      </c>
      <c r="E148" s="287">
        <v>0</v>
      </c>
      <c r="F148" s="287">
        <v>0</v>
      </c>
      <c r="G148" s="287">
        <v>0</v>
      </c>
    </row>
    <row r="149" spans="1:8" s="127" customFormat="1" x14ac:dyDescent="0.2">
      <c r="A149" s="146">
        <v>2117</v>
      </c>
      <c r="B149" s="127" t="s">
        <v>209</v>
      </c>
      <c r="C149" s="287">
        <f>+C150+C156</f>
        <v>4641160.79</v>
      </c>
      <c r="D149" s="287">
        <f>+D150+D156</f>
        <v>4641160.79</v>
      </c>
      <c r="E149" s="287">
        <f>+E150+E156</f>
        <v>0</v>
      </c>
      <c r="F149" s="287">
        <f>+F150+F156</f>
        <v>0</v>
      </c>
      <c r="G149" s="287">
        <f>+G150+G156</f>
        <v>0</v>
      </c>
    </row>
    <row r="150" spans="1:8" s="127" customFormat="1" x14ac:dyDescent="0.2">
      <c r="A150" s="259" t="s">
        <v>1672</v>
      </c>
      <c r="B150" s="119" t="s">
        <v>1673</v>
      </c>
      <c r="C150" s="287">
        <f>SUM(C151:C155)</f>
        <v>2248441.1</v>
      </c>
      <c r="D150" s="287">
        <f>SUM(D151:D155)</f>
        <v>2248441.1</v>
      </c>
      <c r="E150" s="287">
        <f>SUM(E151:E155)</f>
        <v>0</v>
      </c>
      <c r="F150" s="287">
        <f>SUM(F151:F155)</f>
        <v>0</v>
      </c>
      <c r="G150" s="287">
        <f>SUM(G151:G155)</f>
        <v>0</v>
      </c>
    </row>
    <row r="151" spans="1:8" s="127" customFormat="1" x14ac:dyDescent="0.2">
      <c r="A151" s="146" t="s">
        <v>1674</v>
      </c>
      <c r="B151" s="119" t="s">
        <v>1675</v>
      </c>
      <c r="C151" s="287">
        <v>2781.18</v>
      </c>
      <c r="D151" s="287">
        <v>2781.18</v>
      </c>
      <c r="E151" s="287">
        <v>0</v>
      </c>
      <c r="F151" s="287">
        <v>0</v>
      </c>
      <c r="G151" s="287">
        <v>0</v>
      </c>
      <c r="H151" s="127" t="s">
        <v>1665</v>
      </c>
    </row>
    <row r="152" spans="1:8" s="127" customFormat="1" x14ac:dyDescent="0.2">
      <c r="A152" s="146" t="s">
        <v>1676</v>
      </c>
      <c r="B152" s="119" t="s">
        <v>1058</v>
      </c>
      <c r="C152" s="287">
        <v>1820822.9</v>
      </c>
      <c r="D152" s="287">
        <v>1820822.9</v>
      </c>
      <c r="E152" s="287">
        <v>0</v>
      </c>
      <c r="F152" s="287">
        <v>0</v>
      </c>
      <c r="G152" s="287">
        <v>0</v>
      </c>
      <c r="H152" s="127" t="s">
        <v>1665</v>
      </c>
    </row>
    <row r="153" spans="1:8" s="127" customFormat="1" x14ac:dyDescent="0.2">
      <c r="A153" s="146" t="s">
        <v>1677</v>
      </c>
      <c r="B153" s="119" t="s">
        <v>1678</v>
      </c>
      <c r="C153" s="287">
        <v>282855</v>
      </c>
      <c r="D153" s="287">
        <v>282855</v>
      </c>
      <c r="E153" s="287">
        <v>0</v>
      </c>
      <c r="F153" s="287">
        <v>0</v>
      </c>
      <c r="G153" s="287">
        <v>0</v>
      </c>
      <c r="H153" s="127" t="s">
        <v>1665</v>
      </c>
    </row>
    <row r="154" spans="1:8" s="127" customFormat="1" x14ac:dyDescent="0.2">
      <c r="A154" s="146" t="s">
        <v>1679</v>
      </c>
      <c r="B154" s="119" t="s">
        <v>1680</v>
      </c>
      <c r="C154" s="287">
        <v>141553.07</v>
      </c>
      <c r="D154" s="287">
        <v>141553.07</v>
      </c>
      <c r="E154" s="287">
        <v>0</v>
      </c>
      <c r="F154" s="287">
        <v>0</v>
      </c>
      <c r="G154" s="287">
        <v>0</v>
      </c>
      <c r="H154" s="127" t="s">
        <v>1665</v>
      </c>
    </row>
    <row r="155" spans="1:8" s="127" customFormat="1" x14ac:dyDescent="0.2">
      <c r="A155" s="146" t="s">
        <v>1681</v>
      </c>
      <c r="B155" s="119" t="s">
        <v>1682</v>
      </c>
      <c r="C155" s="287">
        <v>428.95</v>
      </c>
      <c r="D155" s="287">
        <v>428.95</v>
      </c>
      <c r="E155" s="287">
        <v>0</v>
      </c>
      <c r="F155" s="287">
        <v>0</v>
      </c>
      <c r="G155" s="287">
        <v>0</v>
      </c>
      <c r="H155" s="127" t="s">
        <v>1665</v>
      </c>
    </row>
    <row r="156" spans="1:8" s="127" customFormat="1" x14ac:dyDescent="0.2">
      <c r="A156" s="259" t="s">
        <v>1683</v>
      </c>
      <c r="B156" s="119" t="s">
        <v>1684</v>
      </c>
      <c r="C156" s="287">
        <f>SUM(C157:C158)</f>
        <v>2392719.69</v>
      </c>
      <c r="D156" s="287">
        <f>SUM(D157:D158)</f>
        <v>2392719.69</v>
      </c>
      <c r="E156" s="287">
        <f t="shared" ref="E156:G156" si="14">SUM(E157:E158)</f>
        <v>0</v>
      </c>
      <c r="F156" s="287">
        <f t="shared" si="14"/>
        <v>0</v>
      </c>
      <c r="G156" s="287">
        <f t="shared" si="14"/>
        <v>0</v>
      </c>
    </row>
    <row r="157" spans="1:8" s="127" customFormat="1" x14ac:dyDescent="0.2">
      <c r="A157" s="146" t="s">
        <v>1685</v>
      </c>
      <c r="B157" s="119" t="s">
        <v>1686</v>
      </c>
      <c r="C157" s="287">
        <v>1316951.47</v>
      </c>
      <c r="D157" s="287">
        <v>1316951.47</v>
      </c>
      <c r="E157" s="287">
        <v>0</v>
      </c>
      <c r="F157" s="287">
        <v>0</v>
      </c>
      <c r="G157" s="287">
        <v>0</v>
      </c>
      <c r="H157" s="127" t="s">
        <v>1665</v>
      </c>
    </row>
    <row r="158" spans="1:8" s="127" customFormat="1" x14ac:dyDescent="0.2">
      <c r="A158" s="146" t="s">
        <v>1687</v>
      </c>
      <c r="B158" s="119" t="s">
        <v>1072</v>
      </c>
      <c r="C158" s="287">
        <v>1075768.22</v>
      </c>
      <c r="D158" s="287">
        <v>1075768.22</v>
      </c>
      <c r="E158" s="287">
        <v>0</v>
      </c>
      <c r="F158" s="287">
        <v>0</v>
      </c>
      <c r="G158" s="287">
        <v>0</v>
      </c>
      <c r="H158" s="127" t="s">
        <v>1665</v>
      </c>
    </row>
    <row r="159" spans="1:8" s="127" customFormat="1" x14ac:dyDescent="0.2">
      <c r="A159" s="146">
        <v>2118</v>
      </c>
      <c r="B159" s="127" t="s">
        <v>210</v>
      </c>
      <c r="C159" s="287">
        <v>0</v>
      </c>
      <c r="D159" s="287">
        <v>0</v>
      </c>
      <c r="E159" s="287">
        <v>0</v>
      </c>
      <c r="F159" s="287">
        <v>0</v>
      </c>
      <c r="G159" s="287">
        <v>0</v>
      </c>
    </row>
    <row r="160" spans="1:8" s="127" customFormat="1" x14ac:dyDescent="0.2">
      <c r="A160" s="146">
        <v>2119</v>
      </c>
      <c r="B160" s="127" t="s">
        <v>211</v>
      </c>
      <c r="C160" s="287">
        <v>0</v>
      </c>
      <c r="D160" s="287">
        <v>0</v>
      </c>
      <c r="E160" s="287">
        <v>0</v>
      </c>
      <c r="F160" s="287">
        <v>0</v>
      </c>
      <c r="G160" s="287">
        <v>0</v>
      </c>
    </row>
    <row r="161" spans="1:8" s="127" customFormat="1" x14ac:dyDescent="0.2">
      <c r="A161" s="146">
        <v>2120</v>
      </c>
      <c r="B161" s="127" t="s">
        <v>212</v>
      </c>
      <c r="C161" s="287">
        <f>+C162+C163+C164</f>
        <v>32690.33</v>
      </c>
      <c r="D161" s="287">
        <f t="shared" ref="D161:G161" si="15">+D162+D163+D164</f>
        <v>32690.33</v>
      </c>
      <c r="E161" s="287">
        <f t="shared" si="15"/>
        <v>0</v>
      </c>
      <c r="F161" s="287">
        <f t="shared" si="15"/>
        <v>0</v>
      </c>
      <c r="G161" s="287">
        <f t="shared" si="15"/>
        <v>0</v>
      </c>
    </row>
    <row r="162" spans="1:8" s="127" customFormat="1" x14ac:dyDescent="0.2">
      <c r="A162" s="146">
        <v>2121</v>
      </c>
      <c r="B162" s="127" t="s">
        <v>213</v>
      </c>
      <c r="C162" s="287">
        <v>0</v>
      </c>
      <c r="D162" s="287">
        <v>0</v>
      </c>
      <c r="E162" s="287">
        <v>0</v>
      </c>
      <c r="F162" s="287">
        <v>0</v>
      </c>
      <c r="G162" s="287">
        <v>0</v>
      </c>
    </row>
    <row r="163" spans="1:8" s="127" customFormat="1" x14ac:dyDescent="0.2">
      <c r="A163" s="146">
        <v>2122</v>
      </c>
      <c r="B163" s="127" t="s">
        <v>214</v>
      </c>
      <c r="C163" s="287">
        <v>0</v>
      </c>
      <c r="D163" s="287">
        <v>0</v>
      </c>
      <c r="E163" s="287">
        <v>0</v>
      </c>
      <c r="F163" s="287">
        <v>0</v>
      </c>
      <c r="G163" s="287">
        <v>0</v>
      </c>
    </row>
    <row r="164" spans="1:8" s="127" customFormat="1" x14ac:dyDescent="0.2">
      <c r="A164" s="146">
        <v>2129</v>
      </c>
      <c r="B164" s="127" t="s">
        <v>215</v>
      </c>
      <c r="C164" s="287">
        <f>+C165</f>
        <v>32690.33</v>
      </c>
      <c r="D164" s="287">
        <f t="shared" ref="D164:G165" si="16">+D165</f>
        <v>32690.33</v>
      </c>
      <c r="E164" s="287">
        <f t="shared" si="16"/>
        <v>0</v>
      </c>
      <c r="F164" s="287">
        <f t="shared" si="16"/>
        <v>0</v>
      </c>
      <c r="G164" s="287">
        <f t="shared" si="16"/>
        <v>0</v>
      </c>
    </row>
    <row r="165" spans="1:8" s="127" customFormat="1" x14ac:dyDescent="0.2">
      <c r="A165" s="146" t="s">
        <v>1688</v>
      </c>
      <c r="B165" s="119" t="s">
        <v>1689</v>
      </c>
      <c r="C165" s="287">
        <f>+C166</f>
        <v>32690.33</v>
      </c>
      <c r="D165" s="287">
        <f t="shared" si="16"/>
        <v>32690.33</v>
      </c>
      <c r="E165" s="287">
        <f t="shared" si="16"/>
        <v>0</v>
      </c>
      <c r="F165" s="287">
        <f t="shared" si="16"/>
        <v>0</v>
      </c>
      <c r="G165" s="287">
        <f t="shared" si="16"/>
        <v>0</v>
      </c>
    </row>
    <row r="166" spans="1:8" s="127" customFormat="1" x14ac:dyDescent="0.2">
      <c r="A166" s="146" t="s">
        <v>1690</v>
      </c>
      <c r="B166" s="119" t="s">
        <v>1691</v>
      </c>
      <c r="C166" s="287">
        <f>SUM(C167:C172)</f>
        <v>32690.33</v>
      </c>
      <c r="D166" s="287">
        <f>SUM(D167:D172)</f>
        <v>32690.33</v>
      </c>
      <c r="E166" s="287">
        <f>SUM(E167:E171)</f>
        <v>0</v>
      </c>
      <c r="F166" s="287">
        <f>SUM(F167:F171)</f>
        <v>0</v>
      </c>
      <c r="G166" s="287">
        <f>SUM(G167:G171)</f>
        <v>0</v>
      </c>
    </row>
    <row r="167" spans="1:8" s="127" customFormat="1" x14ac:dyDescent="0.2">
      <c r="A167" s="146" t="s">
        <v>1692</v>
      </c>
      <c r="B167" s="119" t="s">
        <v>1693</v>
      </c>
      <c r="C167" s="287">
        <v>1999.06</v>
      </c>
      <c r="D167" s="287">
        <v>1999.06</v>
      </c>
      <c r="E167" s="287">
        <v>0</v>
      </c>
      <c r="F167" s="287">
        <v>0</v>
      </c>
      <c r="G167" s="287">
        <v>0</v>
      </c>
      <c r="H167" s="127" t="s">
        <v>1665</v>
      </c>
    </row>
    <row r="168" spans="1:8" s="127" customFormat="1" x14ac:dyDescent="0.2">
      <c r="A168" s="146" t="s">
        <v>1694</v>
      </c>
      <c r="B168" s="119" t="s">
        <v>1695</v>
      </c>
      <c r="C168" s="287">
        <v>29264.48</v>
      </c>
      <c r="D168" s="287">
        <v>29264.48</v>
      </c>
      <c r="E168" s="287">
        <v>0</v>
      </c>
      <c r="F168" s="287">
        <v>0</v>
      </c>
      <c r="G168" s="287">
        <v>0</v>
      </c>
      <c r="H168" s="127" t="s">
        <v>1665</v>
      </c>
    </row>
    <row r="169" spans="1:8" s="127" customFormat="1" x14ac:dyDescent="0.2">
      <c r="A169" s="146" t="s">
        <v>1696</v>
      </c>
      <c r="B169" s="119" t="s">
        <v>1697</v>
      </c>
      <c r="C169" s="287">
        <v>1100</v>
      </c>
      <c r="D169" s="287">
        <v>1100</v>
      </c>
      <c r="E169" s="287">
        <v>0</v>
      </c>
      <c r="F169" s="287">
        <v>0</v>
      </c>
      <c r="G169" s="287">
        <v>0</v>
      </c>
      <c r="H169" s="127" t="s">
        <v>1665</v>
      </c>
    </row>
    <row r="170" spans="1:8" s="127" customFormat="1" x14ac:dyDescent="0.2">
      <c r="A170" s="146" t="s">
        <v>1698</v>
      </c>
      <c r="B170" s="119" t="s">
        <v>1699</v>
      </c>
      <c r="C170" s="287">
        <v>59.36</v>
      </c>
      <c r="D170" s="287">
        <v>59.36</v>
      </c>
      <c r="E170" s="287">
        <v>0</v>
      </c>
      <c r="F170" s="287">
        <v>0</v>
      </c>
      <c r="G170" s="287">
        <v>0</v>
      </c>
      <c r="H170" s="127" t="s">
        <v>1665</v>
      </c>
    </row>
    <row r="171" spans="1:8" s="127" customFormat="1" x14ac:dyDescent="0.2">
      <c r="A171" s="146" t="s">
        <v>1700</v>
      </c>
      <c r="B171" s="119" t="s">
        <v>1701</v>
      </c>
      <c r="C171" s="287">
        <v>203.59</v>
      </c>
      <c r="D171" s="287">
        <v>203.59</v>
      </c>
      <c r="E171" s="287">
        <v>0</v>
      </c>
      <c r="F171" s="287">
        <v>0</v>
      </c>
      <c r="G171" s="287">
        <v>0</v>
      </c>
      <c r="H171" s="127" t="s">
        <v>1665</v>
      </c>
    </row>
    <row r="172" spans="1:8" s="127" customFormat="1" x14ac:dyDescent="0.2">
      <c r="A172" s="146" t="s">
        <v>1702</v>
      </c>
      <c r="B172" s="119" t="s">
        <v>1703</v>
      </c>
      <c r="C172" s="119">
        <v>63.84</v>
      </c>
      <c r="D172" s="119">
        <v>63.84</v>
      </c>
      <c r="E172" s="119"/>
      <c r="F172" s="119"/>
      <c r="G172" s="119"/>
    </row>
    <row r="173" spans="1:8" s="127" customFormat="1" x14ac:dyDescent="0.2">
      <c r="A173" s="270" t="s">
        <v>216</v>
      </c>
      <c r="B173" s="270"/>
      <c r="C173" s="270"/>
      <c r="D173" s="270"/>
      <c r="E173" s="270"/>
      <c r="F173" s="270"/>
      <c r="G173" s="270"/>
      <c r="H173" s="270"/>
    </row>
    <row r="174" spans="1:8" s="127" customFormat="1" x14ac:dyDescent="0.2">
      <c r="A174" s="271" t="s">
        <v>103</v>
      </c>
      <c r="B174" s="271" t="s">
        <v>104</v>
      </c>
      <c r="C174" s="271" t="s">
        <v>105</v>
      </c>
      <c r="D174" s="271" t="s">
        <v>217</v>
      </c>
      <c r="E174" s="271" t="s">
        <v>120</v>
      </c>
      <c r="F174" s="271"/>
      <c r="G174" s="271"/>
      <c r="H174" s="271"/>
    </row>
    <row r="175" spans="1:8" s="127" customFormat="1" x14ac:dyDescent="0.2">
      <c r="A175" s="146">
        <v>2160</v>
      </c>
      <c r="B175" s="127" t="s">
        <v>218</v>
      </c>
      <c r="C175" s="210">
        <v>0</v>
      </c>
    </row>
    <row r="176" spans="1:8" s="127" customFormat="1" x14ac:dyDescent="0.2">
      <c r="A176" s="146">
        <v>2161</v>
      </c>
      <c r="B176" s="127" t="s">
        <v>219</v>
      </c>
      <c r="C176" s="210">
        <v>0</v>
      </c>
    </row>
    <row r="177" spans="1:8" s="127" customFormat="1" x14ac:dyDescent="0.2">
      <c r="A177" s="146">
        <v>2162</v>
      </c>
      <c r="B177" s="127" t="s">
        <v>220</v>
      </c>
      <c r="C177" s="210">
        <v>0</v>
      </c>
    </row>
    <row r="178" spans="1:8" s="127" customFormat="1" x14ac:dyDescent="0.2">
      <c r="A178" s="146">
        <v>2163</v>
      </c>
      <c r="B178" s="127" t="s">
        <v>221</v>
      </c>
      <c r="C178" s="210">
        <v>0</v>
      </c>
    </row>
    <row r="179" spans="1:8" s="127" customFormat="1" x14ac:dyDescent="0.2">
      <c r="A179" s="146">
        <v>2164</v>
      </c>
      <c r="B179" s="127" t="s">
        <v>222</v>
      </c>
      <c r="C179" s="210">
        <v>0</v>
      </c>
    </row>
    <row r="180" spans="1:8" s="127" customFormat="1" x14ac:dyDescent="0.2">
      <c r="A180" s="146">
        <v>2165</v>
      </c>
      <c r="B180" s="127" t="s">
        <v>223</v>
      </c>
      <c r="C180" s="210">
        <v>0</v>
      </c>
    </row>
    <row r="181" spans="1:8" s="127" customFormat="1" x14ac:dyDescent="0.2">
      <c r="A181" s="146">
        <v>2166</v>
      </c>
      <c r="B181" s="127" t="s">
        <v>224</v>
      </c>
      <c r="C181" s="210">
        <v>0</v>
      </c>
    </row>
    <row r="182" spans="1:8" s="127" customFormat="1" x14ac:dyDescent="0.2">
      <c r="A182" s="146">
        <v>2250</v>
      </c>
      <c r="B182" s="127" t="s">
        <v>225</v>
      </c>
      <c r="C182" s="210">
        <v>0</v>
      </c>
    </row>
    <row r="183" spans="1:8" s="127" customFormat="1" x14ac:dyDescent="0.2">
      <c r="A183" s="146">
        <v>2251</v>
      </c>
      <c r="B183" s="127" t="s">
        <v>226</v>
      </c>
      <c r="C183" s="210">
        <v>0</v>
      </c>
    </row>
    <row r="184" spans="1:8" s="127" customFormat="1" x14ac:dyDescent="0.2">
      <c r="A184" s="146">
        <v>2252</v>
      </c>
      <c r="B184" s="127" t="s">
        <v>227</v>
      </c>
      <c r="C184" s="210">
        <v>0</v>
      </c>
    </row>
    <row r="185" spans="1:8" s="127" customFormat="1" x14ac:dyDescent="0.2">
      <c r="A185" s="146">
        <v>2253</v>
      </c>
      <c r="B185" s="127" t="s">
        <v>228</v>
      </c>
      <c r="C185" s="210">
        <v>0</v>
      </c>
    </row>
    <row r="186" spans="1:8" s="127" customFormat="1" x14ac:dyDescent="0.2">
      <c r="A186" s="146">
        <v>2254</v>
      </c>
      <c r="B186" s="127" t="s">
        <v>229</v>
      </c>
      <c r="C186" s="210">
        <v>0</v>
      </c>
    </row>
    <row r="187" spans="1:8" s="127" customFormat="1" x14ac:dyDescent="0.2">
      <c r="A187" s="146">
        <v>2255</v>
      </c>
      <c r="B187" s="127" t="s">
        <v>230</v>
      </c>
      <c r="C187" s="210">
        <v>0</v>
      </c>
    </row>
    <row r="188" spans="1:8" s="127" customFormat="1" x14ac:dyDescent="0.2">
      <c r="A188" s="146">
        <v>2256</v>
      </c>
      <c r="B188" s="127" t="s">
        <v>231</v>
      </c>
      <c r="C188" s="210">
        <v>0</v>
      </c>
    </row>
    <row r="190" spans="1:8" x14ac:dyDescent="0.2">
      <c r="A190" s="40" t="s">
        <v>232</v>
      </c>
      <c r="B190" s="40"/>
      <c r="C190" s="40"/>
      <c r="D190" s="40"/>
      <c r="E190" s="40"/>
      <c r="F190" s="40"/>
      <c r="G190" s="40"/>
      <c r="H190" s="40"/>
    </row>
    <row r="191" spans="1:8" x14ac:dyDescent="0.2">
      <c r="A191" s="47" t="s">
        <v>103</v>
      </c>
      <c r="B191" s="47" t="s">
        <v>104</v>
      </c>
      <c r="C191" s="47" t="s">
        <v>105</v>
      </c>
      <c r="D191" s="47" t="s">
        <v>217</v>
      </c>
      <c r="E191" s="47" t="s">
        <v>120</v>
      </c>
      <c r="F191" s="47"/>
      <c r="G191" s="47"/>
      <c r="H191" s="47"/>
    </row>
    <row r="192" spans="1:8" x14ac:dyDescent="0.2">
      <c r="A192" s="43">
        <v>2159</v>
      </c>
      <c r="B192" s="41" t="s">
        <v>233</v>
      </c>
      <c r="C192" s="165">
        <v>0</v>
      </c>
    </row>
    <row r="193" spans="1:8" x14ac:dyDescent="0.2">
      <c r="A193" s="43">
        <v>2199</v>
      </c>
      <c r="B193" s="41" t="s">
        <v>234</v>
      </c>
      <c r="C193" s="165">
        <v>0</v>
      </c>
    </row>
    <row r="194" spans="1:8" x14ac:dyDescent="0.2">
      <c r="A194" s="43">
        <v>2240</v>
      </c>
      <c r="B194" s="41" t="s">
        <v>235</v>
      </c>
      <c r="C194" s="165">
        <v>0</v>
      </c>
    </row>
    <row r="195" spans="1:8" x14ac:dyDescent="0.2">
      <c r="A195" s="43">
        <v>2241</v>
      </c>
      <c r="B195" s="41" t="s">
        <v>236</v>
      </c>
      <c r="C195" s="165">
        <v>0</v>
      </c>
    </row>
    <row r="196" spans="1:8" x14ac:dyDescent="0.2">
      <c r="A196" s="43">
        <v>2242</v>
      </c>
      <c r="B196" s="41" t="s">
        <v>237</v>
      </c>
      <c r="C196" s="165">
        <v>0</v>
      </c>
    </row>
    <row r="197" spans="1:8" x14ac:dyDescent="0.2">
      <c r="A197" s="43">
        <v>2249</v>
      </c>
      <c r="B197" s="41" t="s">
        <v>238</v>
      </c>
      <c r="C197" s="165">
        <v>0</v>
      </c>
    </row>
    <row r="199" spans="1:8" ht="27.75" customHeight="1" x14ac:dyDescent="0.2">
      <c r="A199" s="14" t="s">
        <v>239</v>
      </c>
      <c r="B199" s="14"/>
      <c r="C199" s="14"/>
      <c r="D199" s="14"/>
      <c r="E199" s="14"/>
      <c r="F199" s="14"/>
      <c r="G199" s="14"/>
      <c r="H199" s="14"/>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47"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6"/>
  <sheetViews>
    <sheetView showGridLines="0" zoomScaleNormal="100" zoomScaleSheetLayoutView="100" workbookViewId="0">
      <selection activeCell="B25" sqref="B25"/>
    </sheetView>
  </sheetViews>
  <sheetFormatPr baseColWidth="10" defaultColWidth="9.140625" defaultRowHeight="11.25" x14ac:dyDescent="0.2"/>
  <cols>
    <col min="1" max="1" width="18.5703125" style="41" customWidth="1"/>
    <col min="2" max="2" width="72.85546875" style="41" bestFit="1" customWidth="1"/>
    <col min="3" max="3" width="15.7109375" style="41" customWidth="1"/>
    <col min="4" max="4" width="19.7109375" style="225" customWidth="1"/>
    <col min="5" max="5" width="28.7109375" style="41" customWidth="1"/>
    <col min="6" max="6" width="10.85546875" style="41" bestFit="1" customWidth="1"/>
    <col min="7" max="16384" width="9.140625" style="41"/>
  </cols>
  <sheetData>
    <row r="1" spans="1:6" s="57" customFormat="1" x14ac:dyDescent="0.25">
      <c r="A1" s="354" t="s">
        <v>1709</v>
      </c>
      <c r="B1" s="354"/>
      <c r="C1" s="354"/>
      <c r="D1" s="221" t="s">
        <v>97</v>
      </c>
      <c r="E1" s="59">
        <v>2021</v>
      </c>
    </row>
    <row r="2" spans="1:6" s="38" customFormat="1" x14ac:dyDescent="0.25">
      <c r="A2" s="354" t="s">
        <v>437</v>
      </c>
      <c r="B2" s="354"/>
      <c r="C2" s="354"/>
      <c r="D2" s="221" t="s">
        <v>99</v>
      </c>
      <c r="E2" s="59" t="s">
        <v>603</v>
      </c>
    </row>
    <row r="3" spans="1:6" s="38" customFormat="1" x14ac:dyDescent="0.25">
      <c r="A3" s="354" t="s">
        <v>1710</v>
      </c>
      <c r="B3" s="354"/>
      <c r="C3" s="354"/>
      <c r="D3" s="221" t="s">
        <v>100</v>
      </c>
      <c r="E3" s="59">
        <v>4</v>
      </c>
    </row>
    <row r="4" spans="1:6" x14ac:dyDescent="0.2">
      <c r="A4" s="39" t="s">
        <v>101</v>
      </c>
      <c r="B4" s="40"/>
      <c r="C4" s="40"/>
      <c r="D4" s="222"/>
      <c r="E4" s="40"/>
    </row>
    <row r="6" spans="1:6" x14ac:dyDescent="0.2">
      <c r="A6" s="53" t="s">
        <v>436</v>
      </c>
      <c r="B6" s="53"/>
      <c r="C6" s="53"/>
      <c r="D6" s="222"/>
      <c r="E6" s="53"/>
    </row>
    <row r="7" spans="1:6" x14ac:dyDescent="0.2">
      <c r="A7" s="52" t="s">
        <v>103</v>
      </c>
      <c r="B7" s="52" t="s">
        <v>104</v>
      </c>
      <c r="C7" s="52" t="s">
        <v>105</v>
      </c>
      <c r="D7" s="223" t="s">
        <v>388</v>
      </c>
      <c r="E7" s="52"/>
    </row>
    <row r="8" spans="1:6" s="127" customFormat="1" x14ac:dyDescent="0.2">
      <c r="A8" s="254">
        <v>4100</v>
      </c>
      <c r="B8" s="255" t="s">
        <v>435</v>
      </c>
      <c r="C8" s="319">
        <f>+C9+C19+C25+C28+C34+C37+C46</f>
        <v>8798744.0700000003</v>
      </c>
      <c r="D8" s="226"/>
      <c r="E8" s="126"/>
      <c r="F8" s="119"/>
    </row>
    <row r="9" spans="1:6" s="127" customFormat="1" x14ac:dyDescent="0.2">
      <c r="A9" s="151">
        <v>4110</v>
      </c>
      <c r="B9" s="148" t="s">
        <v>434</v>
      </c>
      <c r="C9" s="296">
        <v>0</v>
      </c>
      <c r="D9" s="226"/>
      <c r="E9" s="126"/>
    </row>
    <row r="10" spans="1:6" s="127" customFormat="1" x14ac:dyDescent="0.2">
      <c r="A10" s="151">
        <v>4111</v>
      </c>
      <c r="B10" s="148" t="s">
        <v>433</v>
      </c>
      <c r="C10" s="296">
        <v>0</v>
      </c>
      <c r="D10" s="226"/>
      <c r="E10" s="126"/>
    </row>
    <row r="11" spans="1:6" s="127" customFormat="1" x14ac:dyDescent="0.2">
      <c r="A11" s="151">
        <v>4112</v>
      </c>
      <c r="B11" s="148" t="s">
        <v>432</v>
      </c>
      <c r="C11" s="296">
        <v>0</v>
      </c>
      <c r="D11" s="226"/>
      <c r="E11" s="126"/>
    </row>
    <row r="12" spans="1:6" s="127" customFormat="1" x14ac:dyDescent="0.2">
      <c r="A12" s="151">
        <v>4113</v>
      </c>
      <c r="B12" s="148" t="s">
        <v>431</v>
      </c>
      <c r="C12" s="296">
        <v>0</v>
      </c>
      <c r="D12" s="226"/>
      <c r="E12" s="126"/>
    </row>
    <row r="13" spans="1:6" s="127" customFormat="1" x14ac:dyDescent="0.2">
      <c r="A13" s="151">
        <v>4114</v>
      </c>
      <c r="B13" s="148" t="s">
        <v>430</v>
      </c>
      <c r="C13" s="296">
        <v>0</v>
      </c>
      <c r="D13" s="226"/>
      <c r="E13" s="126"/>
    </row>
    <row r="14" spans="1:6" s="127" customFormat="1" x14ac:dyDescent="0.2">
      <c r="A14" s="151">
        <v>4115</v>
      </c>
      <c r="B14" s="148" t="s">
        <v>429</v>
      </c>
      <c r="C14" s="296">
        <v>0</v>
      </c>
      <c r="D14" s="226"/>
      <c r="E14" s="126"/>
    </row>
    <row r="15" spans="1:6" s="127" customFormat="1" x14ac:dyDescent="0.2">
      <c r="A15" s="151">
        <v>4116</v>
      </c>
      <c r="B15" s="148" t="s">
        <v>428</v>
      </c>
      <c r="C15" s="296">
        <v>0</v>
      </c>
      <c r="D15" s="226"/>
      <c r="E15" s="126"/>
    </row>
    <row r="16" spans="1:6" s="127" customFormat="1" x14ac:dyDescent="0.2">
      <c r="A16" s="151">
        <v>4117</v>
      </c>
      <c r="B16" s="148" t="s">
        <v>427</v>
      </c>
      <c r="C16" s="296">
        <v>0</v>
      </c>
      <c r="D16" s="226"/>
      <c r="E16" s="126"/>
    </row>
    <row r="17" spans="1:5" s="127" customFormat="1" ht="22.5" x14ac:dyDescent="0.2">
      <c r="A17" s="151">
        <v>4118</v>
      </c>
      <c r="B17" s="125" t="s">
        <v>426</v>
      </c>
      <c r="C17" s="296">
        <v>0</v>
      </c>
      <c r="D17" s="226"/>
      <c r="E17" s="126"/>
    </row>
    <row r="18" spans="1:5" s="127" customFormat="1" x14ac:dyDescent="0.2">
      <c r="A18" s="151">
        <v>4119</v>
      </c>
      <c r="B18" s="148" t="s">
        <v>425</v>
      </c>
      <c r="C18" s="296">
        <v>0</v>
      </c>
      <c r="D18" s="226"/>
      <c r="E18" s="126"/>
    </row>
    <row r="19" spans="1:5" s="127" customFormat="1" x14ac:dyDescent="0.2">
      <c r="A19" s="254">
        <v>4120</v>
      </c>
      <c r="B19" s="255" t="s">
        <v>424</v>
      </c>
      <c r="C19" s="319">
        <v>0</v>
      </c>
      <c r="D19" s="264"/>
      <c r="E19" s="265"/>
    </row>
    <row r="20" spans="1:5" s="127" customFormat="1" x14ac:dyDescent="0.2">
      <c r="A20" s="151">
        <v>4121</v>
      </c>
      <c r="B20" s="148" t="s">
        <v>423</v>
      </c>
      <c r="C20" s="296">
        <v>0</v>
      </c>
      <c r="D20" s="226"/>
      <c r="E20" s="126"/>
    </row>
    <row r="21" spans="1:5" s="127" customFormat="1" x14ac:dyDescent="0.2">
      <c r="A21" s="151">
        <v>4122</v>
      </c>
      <c r="B21" s="148" t="s">
        <v>422</v>
      </c>
      <c r="C21" s="296">
        <v>0</v>
      </c>
      <c r="D21" s="226"/>
      <c r="E21" s="126"/>
    </row>
    <row r="22" spans="1:5" s="127" customFormat="1" x14ac:dyDescent="0.2">
      <c r="A22" s="151">
        <v>4123</v>
      </c>
      <c r="B22" s="148" t="s">
        <v>421</v>
      </c>
      <c r="C22" s="296">
        <v>0</v>
      </c>
      <c r="D22" s="226"/>
      <c r="E22" s="126"/>
    </row>
    <row r="23" spans="1:5" s="127" customFormat="1" x14ac:dyDescent="0.2">
      <c r="A23" s="151">
        <v>4124</v>
      </c>
      <c r="B23" s="148" t="s">
        <v>420</v>
      </c>
      <c r="C23" s="296">
        <v>0</v>
      </c>
      <c r="D23" s="226"/>
      <c r="E23" s="126"/>
    </row>
    <row r="24" spans="1:5" s="127" customFormat="1" x14ac:dyDescent="0.2">
      <c r="A24" s="151">
        <v>4129</v>
      </c>
      <c r="B24" s="148" t="s">
        <v>419</v>
      </c>
      <c r="C24" s="296">
        <v>0</v>
      </c>
      <c r="D24" s="226"/>
      <c r="E24" s="126"/>
    </row>
    <row r="25" spans="1:5" s="127" customFormat="1" x14ac:dyDescent="0.2">
      <c r="A25" s="254">
        <v>4130</v>
      </c>
      <c r="B25" s="255" t="s">
        <v>418</v>
      </c>
      <c r="C25" s="319">
        <v>0</v>
      </c>
      <c r="D25" s="264"/>
      <c r="E25" s="265"/>
    </row>
    <row r="26" spans="1:5" s="127" customFormat="1" x14ac:dyDescent="0.2">
      <c r="A26" s="254">
        <v>4131</v>
      </c>
      <c r="B26" s="255" t="s">
        <v>417</v>
      </c>
      <c r="C26" s="319">
        <v>0</v>
      </c>
      <c r="D26" s="264"/>
      <c r="E26" s="265"/>
    </row>
    <row r="27" spans="1:5" s="127" customFormat="1" ht="22.5" x14ac:dyDescent="0.2">
      <c r="A27" s="151">
        <v>4132</v>
      </c>
      <c r="B27" s="125" t="s">
        <v>416</v>
      </c>
      <c r="C27" s="296">
        <v>0</v>
      </c>
      <c r="D27" s="226"/>
      <c r="E27" s="126"/>
    </row>
    <row r="28" spans="1:5" s="127" customFormat="1" x14ac:dyDescent="0.2">
      <c r="A28" s="254">
        <v>4140</v>
      </c>
      <c r="B28" s="255" t="s">
        <v>415</v>
      </c>
      <c r="C28" s="319">
        <v>0</v>
      </c>
      <c r="D28" s="264"/>
      <c r="E28" s="265"/>
    </row>
    <row r="29" spans="1:5" s="127" customFormat="1" x14ac:dyDescent="0.2">
      <c r="A29" s="151">
        <v>4141</v>
      </c>
      <c r="B29" s="148" t="s">
        <v>414</v>
      </c>
      <c r="C29" s="296">
        <v>0</v>
      </c>
      <c r="D29" s="226"/>
      <c r="E29" s="126"/>
    </row>
    <row r="30" spans="1:5" s="127" customFormat="1" x14ac:dyDescent="0.2">
      <c r="A30" s="151">
        <v>4143</v>
      </c>
      <c r="B30" s="148" t="s">
        <v>413</v>
      </c>
      <c r="C30" s="296">
        <v>0</v>
      </c>
      <c r="D30" s="226"/>
      <c r="E30" s="126"/>
    </row>
    <row r="31" spans="1:5" s="127" customFormat="1" x14ac:dyDescent="0.2">
      <c r="A31" s="151">
        <v>4144</v>
      </c>
      <c r="B31" s="148" t="s">
        <v>412</v>
      </c>
      <c r="C31" s="296">
        <v>0</v>
      </c>
      <c r="D31" s="226"/>
      <c r="E31" s="126"/>
    </row>
    <row r="32" spans="1:5" s="127" customFormat="1" ht="22.5" x14ac:dyDescent="0.2">
      <c r="A32" s="151">
        <v>4145</v>
      </c>
      <c r="B32" s="125" t="s">
        <v>411</v>
      </c>
      <c r="C32" s="296">
        <v>0</v>
      </c>
      <c r="D32" s="226"/>
      <c r="E32" s="126"/>
    </row>
    <row r="33" spans="1:5" s="127" customFormat="1" x14ac:dyDescent="0.2">
      <c r="A33" s="151">
        <v>4149</v>
      </c>
      <c r="B33" s="148" t="s">
        <v>410</v>
      </c>
      <c r="C33" s="296">
        <v>0</v>
      </c>
      <c r="D33" s="226"/>
      <c r="E33" s="126"/>
    </row>
    <row r="34" spans="1:5" s="127" customFormat="1" x14ac:dyDescent="0.2">
      <c r="A34" s="254">
        <v>4150</v>
      </c>
      <c r="B34" s="255" t="s">
        <v>409</v>
      </c>
      <c r="C34" s="319">
        <v>0</v>
      </c>
      <c r="D34" s="264"/>
      <c r="E34" s="265"/>
    </row>
    <row r="35" spans="1:5" s="127" customFormat="1" x14ac:dyDescent="0.2">
      <c r="A35" s="151">
        <v>4151</v>
      </c>
      <c r="B35" s="148" t="s">
        <v>409</v>
      </c>
      <c r="C35" s="296">
        <v>0</v>
      </c>
      <c r="D35" s="226"/>
      <c r="E35" s="126"/>
    </row>
    <row r="36" spans="1:5" s="127" customFormat="1" ht="22.5" x14ac:dyDescent="0.2">
      <c r="A36" s="151">
        <v>4154</v>
      </c>
      <c r="B36" s="125" t="s">
        <v>408</v>
      </c>
      <c r="C36" s="296">
        <v>0</v>
      </c>
      <c r="D36" s="226"/>
      <c r="E36" s="126"/>
    </row>
    <row r="37" spans="1:5" s="127" customFormat="1" x14ac:dyDescent="0.2">
      <c r="A37" s="254">
        <v>4160</v>
      </c>
      <c r="B37" s="255" t="s">
        <v>407</v>
      </c>
      <c r="C37" s="319">
        <v>0</v>
      </c>
      <c r="D37" s="264"/>
      <c r="E37" s="265"/>
    </row>
    <row r="38" spans="1:5" s="127" customFormat="1" x14ac:dyDescent="0.2">
      <c r="A38" s="151">
        <v>4161</v>
      </c>
      <c r="B38" s="148" t="s">
        <v>406</v>
      </c>
      <c r="C38" s="296">
        <v>0</v>
      </c>
      <c r="D38" s="226"/>
      <c r="E38" s="126"/>
    </row>
    <row r="39" spans="1:5" s="127" customFormat="1" x14ac:dyDescent="0.2">
      <c r="A39" s="151">
        <v>4162</v>
      </c>
      <c r="B39" s="148" t="s">
        <v>405</v>
      </c>
      <c r="C39" s="296">
        <v>0</v>
      </c>
      <c r="D39" s="226"/>
      <c r="E39" s="126"/>
    </row>
    <row r="40" spans="1:5" s="127" customFormat="1" x14ac:dyDescent="0.2">
      <c r="A40" s="151">
        <v>4163</v>
      </c>
      <c r="B40" s="148" t="s">
        <v>404</v>
      </c>
      <c r="C40" s="296">
        <v>0</v>
      </c>
      <c r="D40" s="226"/>
      <c r="E40" s="126"/>
    </row>
    <row r="41" spans="1:5" s="127" customFormat="1" x14ac:dyDescent="0.2">
      <c r="A41" s="151">
        <v>4164</v>
      </c>
      <c r="B41" s="148" t="s">
        <v>403</v>
      </c>
      <c r="C41" s="296">
        <v>0</v>
      </c>
      <c r="D41" s="226"/>
      <c r="E41" s="126"/>
    </row>
    <row r="42" spans="1:5" s="127" customFormat="1" x14ac:dyDescent="0.2">
      <c r="A42" s="151">
        <v>4165</v>
      </c>
      <c r="B42" s="148" t="s">
        <v>402</v>
      </c>
      <c r="C42" s="296">
        <v>0</v>
      </c>
      <c r="D42" s="226"/>
      <c r="E42" s="126"/>
    </row>
    <row r="43" spans="1:5" s="127" customFormat="1" ht="22.5" x14ac:dyDescent="0.2">
      <c r="A43" s="151">
        <v>4166</v>
      </c>
      <c r="B43" s="125" t="s">
        <v>401</v>
      </c>
      <c r="C43" s="296">
        <v>0</v>
      </c>
      <c r="D43" s="226"/>
      <c r="E43" s="126"/>
    </row>
    <row r="44" spans="1:5" s="127" customFormat="1" x14ac:dyDescent="0.2">
      <c r="A44" s="151">
        <v>4168</v>
      </c>
      <c r="B44" s="148" t="s">
        <v>400</v>
      </c>
      <c r="C44" s="296">
        <v>0</v>
      </c>
      <c r="D44" s="226"/>
      <c r="E44" s="126"/>
    </row>
    <row r="45" spans="1:5" s="127" customFormat="1" x14ac:dyDescent="0.2">
      <c r="A45" s="151">
        <v>4169</v>
      </c>
      <c r="B45" s="148" t="s">
        <v>399</v>
      </c>
      <c r="C45" s="296">
        <v>0</v>
      </c>
      <c r="D45" s="226"/>
      <c r="E45" s="126"/>
    </row>
    <row r="46" spans="1:5" s="127" customFormat="1" x14ac:dyDescent="0.2">
      <c r="A46" s="254">
        <v>4170</v>
      </c>
      <c r="B46" s="255" t="s">
        <v>398</v>
      </c>
      <c r="C46" s="319">
        <f>SUM(C47:C54)</f>
        <v>8798744.0700000003</v>
      </c>
      <c r="D46" s="264"/>
      <c r="E46" s="265"/>
    </row>
    <row r="47" spans="1:5" s="127" customFormat="1" x14ac:dyDescent="0.2">
      <c r="A47" s="151">
        <v>4171</v>
      </c>
      <c r="B47" s="148" t="s">
        <v>397</v>
      </c>
      <c r="C47" s="296">
        <v>0</v>
      </c>
      <c r="D47" s="226"/>
      <c r="E47" s="126"/>
    </row>
    <row r="48" spans="1:5" s="127" customFormat="1" x14ac:dyDescent="0.2">
      <c r="A48" s="151">
        <v>4172</v>
      </c>
      <c r="B48" s="148" t="s">
        <v>396</v>
      </c>
      <c r="C48" s="296">
        <v>0</v>
      </c>
      <c r="D48" s="226"/>
      <c r="E48" s="126"/>
    </row>
    <row r="49" spans="1:5" s="127" customFormat="1" ht="22.5" x14ac:dyDescent="0.2">
      <c r="A49" s="151">
        <v>4173</v>
      </c>
      <c r="B49" s="125" t="s">
        <v>395</v>
      </c>
      <c r="C49" s="287">
        <v>8798744.0700000003</v>
      </c>
      <c r="D49" s="266"/>
      <c r="E49" s="126" t="s">
        <v>1711</v>
      </c>
    </row>
    <row r="50" spans="1:5" s="127" customFormat="1" ht="22.5" x14ac:dyDescent="0.2">
      <c r="A50" s="151">
        <v>4174</v>
      </c>
      <c r="B50" s="125" t="s">
        <v>394</v>
      </c>
      <c r="C50" s="296">
        <v>0</v>
      </c>
      <c r="D50" s="226"/>
      <c r="E50" s="126"/>
    </row>
    <row r="51" spans="1:5" s="127" customFormat="1" ht="22.5" x14ac:dyDescent="0.2">
      <c r="A51" s="151">
        <v>4175</v>
      </c>
      <c r="B51" s="125" t="s">
        <v>393</v>
      </c>
      <c r="C51" s="296">
        <v>0</v>
      </c>
      <c r="D51" s="226"/>
      <c r="E51" s="126"/>
    </row>
    <row r="52" spans="1:5" s="127" customFormat="1" ht="22.5" x14ac:dyDescent="0.2">
      <c r="A52" s="151">
        <v>4176</v>
      </c>
      <c r="B52" s="125" t="s">
        <v>392</v>
      </c>
      <c r="C52" s="296">
        <v>0</v>
      </c>
      <c r="D52" s="226"/>
      <c r="E52" s="126"/>
    </row>
    <row r="53" spans="1:5" s="127" customFormat="1" ht="22.5" x14ac:dyDescent="0.2">
      <c r="A53" s="151">
        <v>4177</v>
      </c>
      <c r="B53" s="125" t="s">
        <v>391</v>
      </c>
      <c r="C53" s="296">
        <v>0</v>
      </c>
      <c r="D53" s="226"/>
      <c r="E53" s="126"/>
    </row>
    <row r="54" spans="1:5" s="127" customFormat="1" ht="22.5" x14ac:dyDescent="0.2">
      <c r="A54" s="151">
        <v>4178</v>
      </c>
      <c r="B54" s="125" t="s">
        <v>390</v>
      </c>
      <c r="C54" s="296">
        <v>0</v>
      </c>
      <c r="D54" s="226"/>
      <c r="E54" s="126"/>
    </row>
    <row r="55" spans="1:5" x14ac:dyDescent="0.2">
      <c r="A55" s="55"/>
      <c r="B55" s="56"/>
      <c r="C55" s="277"/>
      <c r="D55" s="224"/>
      <c r="E55" s="54"/>
    </row>
    <row r="56" spans="1:5" x14ac:dyDescent="0.2">
      <c r="A56" s="53" t="s">
        <v>389</v>
      </c>
      <c r="B56" s="53"/>
      <c r="C56" s="273"/>
      <c r="D56" s="222"/>
      <c r="E56" s="53"/>
    </row>
    <row r="57" spans="1:5" x14ac:dyDescent="0.2">
      <c r="A57" s="52" t="s">
        <v>103</v>
      </c>
      <c r="B57" s="52" t="s">
        <v>104</v>
      </c>
      <c r="C57" s="274" t="s">
        <v>105</v>
      </c>
      <c r="D57" s="223" t="s">
        <v>388</v>
      </c>
      <c r="E57" s="52"/>
    </row>
    <row r="58" spans="1:5" s="127" customFormat="1" ht="33.75" x14ac:dyDescent="0.2">
      <c r="A58" s="151">
        <v>4200</v>
      </c>
      <c r="B58" s="125" t="s">
        <v>387</v>
      </c>
      <c r="C58" s="296">
        <f>+C59+C65</f>
        <v>83857884.120000005</v>
      </c>
      <c r="D58" s="226"/>
      <c r="E58" s="126"/>
    </row>
    <row r="59" spans="1:5" s="127" customFormat="1" ht="22.5" x14ac:dyDescent="0.2">
      <c r="A59" s="151">
        <v>4210</v>
      </c>
      <c r="B59" s="125" t="s">
        <v>386</v>
      </c>
      <c r="C59" s="296">
        <v>0</v>
      </c>
      <c r="D59" s="226"/>
      <c r="E59" s="126"/>
    </row>
    <row r="60" spans="1:5" s="127" customFormat="1" x14ac:dyDescent="0.2">
      <c r="A60" s="151">
        <v>4211</v>
      </c>
      <c r="B60" s="148" t="s">
        <v>296</v>
      </c>
      <c r="C60" s="296">
        <v>0</v>
      </c>
      <c r="D60" s="226"/>
      <c r="E60" s="126"/>
    </row>
    <row r="61" spans="1:5" s="127" customFormat="1" x14ac:dyDescent="0.2">
      <c r="A61" s="151">
        <v>4212</v>
      </c>
      <c r="B61" s="148" t="s">
        <v>293</v>
      </c>
      <c r="C61" s="296">
        <v>0</v>
      </c>
      <c r="D61" s="226"/>
      <c r="E61" s="126"/>
    </row>
    <row r="62" spans="1:5" s="127" customFormat="1" x14ac:dyDescent="0.2">
      <c r="A62" s="151">
        <v>4213</v>
      </c>
      <c r="B62" s="148" t="s">
        <v>290</v>
      </c>
      <c r="C62" s="296">
        <v>0</v>
      </c>
      <c r="D62" s="226"/>
      <c r="E62" s="126"/>
    </row>
    <row r="63" spans="1:5" s="127" customFormat="1" x14ac:dyDescent="0.2">
      <c r="A63" s="151">
        <v>4214</v>
      </c>
      <c r="B63" s="148" t="s">
        <v>385</v>
      </c>
      <c r="C63" s="296">
        <v>0</v>
      </c>
      <c r="D63" s="226"/>
      <c r="E63" s="126"/>
    </row>
    <row r="64" spans="1:5" s="127" customFormat="1" x14ac:dyDescent="0.2">
      <c r="A64" s="151">
        <v>4215</v>
      </c>
      <c r="B64" s="148" t="s">
        <v>384</v>
      </c>
      <c r="C64" s="296">
        <v>0</v>
      </c>
      <c r="D64" s="226"/>
      <c r="E64" s="126"/>
    </row>
    <row r="65" spans="1:5" s="127" customFormat="1" x14ac:dyDescent="0.2">
      <c r="A65" s="151">
        <v>4220</v>
      </c>
      <c r="B65" s="148" t="s">
        <v>383</v>
      </c>
      <c r="C65" s="296">
        <f>SUM(C66:C69)</f>
        <v>83857884.120000005</v>
      </c>
      <c r="D65" s="226"/>
      <c r="E65" s="126"/>
    </row>
    <row r="66" spans="1:5" s="127" customFormat="1" x14ac:dyDescent="0.2">
      <c r="A66" s="151">
        <v>4221</v>
      </c>
      <c r="B66" s="148" t="s">
        <v>382</v>
      </c>
      <c r="C66" s="287">
        <v>83857884.120000005</v>
      </c>
      <c r="D66" s="226"/>
      <c r="E66" s="126" t="s">
        <v>1712</v>
      </c>
    </row>
    <row r="67" spans="1:5" s="127" customFormat="1" x14ac:dyDescent="0.2">
      <c r="A67" s="151">
        <v>4223</v>
      </c>
      <c r="B67" s="148" t="s">
        <v>323</v>
      </c>
      <c r="C67" s="296">
        <v>0</v>
      </c>
      <c r="D67" s="226"/>
      <c r="E67" s="126"/>
    </row>
    <row r="68" spans="1:5" s="127" customFormat="1" x14ac:dyDescent="0.2">
      <c r="A68" s="151">
        <v>4225</v>
      </c>
      <c r="B68" s="148" t="s">
        <v>315</v>
      </c>
      <c r="C68" s="296">
        <v>0</v>
      </c>
      <c r="D68" s="226"/>
      <c r="E68" s="126"/>
    </row>
    <row r="69" spans="1:5" s="127" customFormat="1" x14ac:dyDescent="0.2">
      <c r="A69" s="151">
        <v>4227</v>
      </c>
      <c r="B69" s="148" t="s">
        <v>381</v>
      </c>
      <c r="C69" s="296">
        <v>0</v>
      </c>
      <c r="D69" s="226"/>
      <c r="E69" s="126"/>
    </row>
    <row r="70" spans="1:5" x14ac:dyDescent="0.2">
      <c r="A70" s="54"/>
      <c r="B70" s="54"/>
      <c r="C70" s="234"/>
      <c r="E70" s="54"/>
    </row>
    <row r="71" spans="1:5" x14ac:dyDescent="0.2">
      <c r="A71" s="53" t="s">
        <v>380</v>
      </c>
      <c r="B71" s="53"/>
      <c r="C71" s="273"/>
      <c r="D71" s="222"/>
      <c r="E71" s="53"/>
    </row>
    <row r="72" spans="1:5" x14ac:dyDescent="0.2">
      <c r="A72" s="52" t="s">
        <v>103</v>
      </c>
      <c r="B72" s="52" t="s">
        <v>104</v>
      </c>
      <c r="C72" s="274" t="s">
        <v>105</v>
      </c>
      <c r="D72" s="223" t="s">
        <v>217</v>
      </c>
      <c r="E72" s="52" t="s">
        <v>120</v>
      </c>
    </row>
    <row r="73" spans="1:5" s="127" customFormat="1" x14ac:dyDescent="0.2">
      <c r="A73" s="150">
        <v>4300</v>
      </c>
      <c r="B73" s="148" t="s">
        <v>379</v>
      </c>
      <c r="C73" s="296">
        <f>+C74+C79+C85+C87+C89</f>
        <v>257690.8</v>
      </c>
      <c r="D73" s="226"/>
      <c r="E73" s="148"/>
    </row>
    <row r="74" spans="1:5" s="127" customFormat="1" x14ac:dyDescent="0.2">
      <c r="A74" s="150">
        <v>4310</v>
      </c>
      <c r="B74" s="148" t="s">
        <v>378</v>
      </c>
      <c r="C74" s="296">
        <f>+C75+C78</f>
        <v>257690.8</v>
      </c>
      <c r="D74" s="226"/>
      <c r="E74" s="148"/>
    </row>
    <row r="75" spans="1:5" s="127" customFormat="1" x14ac:dyDescent="0.2">
      <c r="A75" s="150">
        <v>4311</v>
      </c>
      <c r="B75" s="148" t="s">
        <v>377</v>
      </c>
      <c r="C75" s="296">
        <f>+C76</f>
        <v>257690.8</v>
      </c>
      <c r="D75" s="226"/>
      <c r="E75" s="148"/>
    </row>
    <row r="76" spans="1:5" s="127" customFormat="1" x14ac:dyDescent="0.2">
      <c r="A76" s="150" t="s">
        <v>1713</v>
      </c>
      <c r="B76" s="119" t="s">
        <v>1714</v>
      </c>
      <c r="C76" s="287">
        <f>+C77</f>
        <v>257690.8</v>
      </c>
      <c r="D76" s="226"/>
      <c r="E76" s="148"/>
    </row>
    <row r="77" spans="1:5" s="127" customFormat="1" x14ac:dyDescent="0.2">
      <c r="A77" s="150" t="s">
        <v>1715</v>
      </c>
      <c r="B77" s="119" t="s">
        <v>1716</v>
      </c>
      <c r="C77" s="287">
        <v>257690.8</v>
      </c>
      <c r="D77" s="226"/>
      <c r="E77" s="148"/>
    </row>
    <row r="78" spans="1:5" s="127" customFormat="1" x14ac:dyDescent="0.2">
      <c r="A78" s="150">
        <v>4319</v>
      </c>
      <c r="B78" s="148" t="s">
        <v>376</v>
      </c>
      <c r="C78" s="296">
        <v>0</v>
      </c>
      <c r="D78" s="226"/>
      <c r="E78" s="148"/>
    </row>
    <row r="79" spans="1:5" s="127" customFormat="1" x14ac:dyDescent="0.2">
      <c r="A79" s="150">
        <v>4320</v>
      </c>
      <c r="B79" s="148" t="s">
        <v>375</v>
      </c>
      <c r="C79" s="296">
        <v>0</v>
      </c>
      <c r="D79" s="226"/>
      <c r="E79" s="148"/>
    </row>
    <row r="80" spans="1:5" s="127" customFormat="1" x14ac:dyDescent="0.2">
      <c r="A80" s="150">
        <v>4321</v>
      </c>
      <c r="B80" s="148" t="s">
        <v>374</v>
      </c>
      <c r="C80" s="296">
        <v>0</v>
      </c>
      <c r="D80" s="226"/>
      <c r="E80" s="148"/>
    </row>
    <row r="81" spans="1:5" s="127" customFormat="1" x14ac:dyDescent="0.2">
      <c r="A81" s="150">
        <v>4322</v>
      </c>
      <c r="B81" s="148" t="s">
        <v>373</v>
      </c>
      <c r="C81" s="296">
        <v>0</v>
      </c>
      <c r="D81" s="226"/>
      <c r="E81" s="148"/>
    </row>
    <row r="82" spans="1:5" s="127" customFormat="1" x14ac:dyDescent="0.2">
      <c r="A82" s="150">
        <v>4323</v>
      </c>
      <c r="B82" s="148" t="s">
        <v>372</v>
      </c>
      <c r="C82" s="296">
        <v>0</v>
      </c>
      <c r="D82" s="226"/>
      <c r="E82" s="148"/>
    </row>
    <row r="83" spans="1:5" s="127" customFormat="1" x14ac:dyDescent="0.2">
      <c r="A83" s="150">
        <v>4324</v>
      </c>
      <c r="B83" s="148" t="s">
        <v>371</v>
      </c>
      <c r="C83" s="296">
        <v>0</v>
      </c>
      <c r="D83" s="226"/>
      <c r="E83" s="148"/>
    </row>
    <row r="84" spans="1:5" s="127" customFormat="1" x14ac:dyDescent="0.2">
      <c r="A84" s="150">
        <v>4325</v>
      </c>
      <c r="B84" s="148" t="s">
        <v>370</v>
      </c>
      <c r="C84" s="296">
        <v>0</v>
      </c>
      <c r="D84" s="226"/>
      <c r="E84" s="148"/>
    </row>
    <row r="85" spans="1:5" s="127" customFormat="1" x14ac:dyDescent="0.2">
      <c r="A85" s="150">
        <v>4330</v>
      </c>
      <c r="B85" s="148" t="s">
        <v>369</v>
      </c>
      <c r="C85" s="296">
        <v>0</v>
      </c>
      <c r="D85" s="226"/>
      <c r="E85" s="148"/>
    </row>
    <row r="86" spans="1:5" s="127" customFormat="1" x14ac:dyDescent="0.2">
      <c r="A86" s="150">
        <v>4331</v>
      </c>
      <c r="B86" s="148" t="s">
        <v>369</v>
      </c>
      <c r="C86" s="296">
        <v>0</v>
      </c>
      <c r="D86" s="226"/>
      <c r="E86" s="148"/>
    </row>
    <row r="87" spans="1:5" s="127" customFormat="1" x14ac:dyDescent="0.2">
      <c r="A87" s="150">
        <v>4340</v>
      </c>
      <c r="B87" s="148" t="s">
        <v>368</v>
      </c>
      <c r="C87" s="296">
        <v>0</v>
      </c>
      <c r="D87" s="226"/>
      <c r="E87" s="148"/>
    </row>
    <row r="88" spans="1:5" s="127" customFormat="1" x14ac:dyDescent="0.2">
      <c r="A88" s="150">
        <v>4341</v>
      </c>
      <c r="B88" s="148" t="s">
        <v>368</v>
      </c>
      <c r="C88" s="296">
        <v>0</v>
      </c>
      <c r="D88" s="226"/>
      <c r="E88" s="148"/>
    </row>
    <row r="89" spans="1:5" s="127" customFormat="1" x14ac:dyDescent="0.2">
      <c r="A89" s="150">
        <v>4390</v>
      </c>
      <c r="B89" s="148" t="s">
        <v>362</v>
      </c>
      <c r="C89" s="296">
        <v>0</v>
      </c>
      <c r="D89" s="226"/>
      <c r="E89" s="148"/>
    </row>
    <row r="90" spans="1:5" s="127" customFormat="1" x14ac:dyDescent="0.2">
      <c r="A90" s="150">
        <v>4392</v>
      </c>
      <c r="B90" s="148" t="s">
        <v>367</v>
      </c>
      <c r="C90" s="296">
        <v>0</v>
      </c>
      <c r="D90" s="226"/>
      <c r="E90" s="148"/>
    </row>
    <row r="91" spans="1:5" s="127" customFormat="1" x14ac:dyDescent="0.2">
      <c r="A91" s="150">
        <v>4393</v>
      </c>
      <c r="B91" s="148" t="s">
        <v>366</v>
      </c>
      <c r="C91" s="296">
        <v>0</v>
      </c>
      <c r="D91" s="226"/>
      <c r="E91" s="148"/>
    </row>
    <row r="92" spans="1:5" s="127" customFormat="1" x14ac:dyDescent="0.2">
      <c r="A92" s="150">
        <v>4394</v>
      </c>
      <c r="B92" s="148" t="s">
        <v>365</v>
      </c>
      <c r="C92" s="296">
        <v>0</v>
      </c>
      <c r="D92" s="226"/>
      <c r="E92" s="148"/>
    </row>
    <row r="93" spans="1:5" s="127" customFormat="1" x14ac:dyDescent="0.2">
      <c r="A93" s="150">
        <v>4395</v>
      </c>
      <c r="B93" s="148" t="s">
        <v>246</v>
      </c>
      <c r="C93" s="296">
        <v>0</v>
      </c>
      <c r="D93" s="226"/>
      <c r="E93" s="148"/>
    </row>
    <row r="94" spans="1:5" s="127" customFormat="1" x14ac:dyDescent="0.2">
      <c r="A94" s="150">
        <v>4396</v>
      </c>
      <c r="B94" s="148" t="s">
        <v>364</v>
      </c>
      <c r="C94" s="296">
        <v>0</v>
      </c>
      <c r="D94" s="226"/>
      <c r="E94" s="148"/>
    </row>
    <row r="95" spans="1:5" s="127" customFormat="1" x14ac:dyDescent="0.2">
      <c r="A95" s="150">
        <v>4397</v>
      </c>
      <c r="B95" s="148" t="s">
        <v>363</v>
      </c>
      <c r="C95" s="296">
        <v>0</v>
      </c>
      <c r="D95" s="226"/>
      <c r="E95" s="148"/>
    </row>
    <row r="96" spans="1:5" s="127" customFormat="1" x14ac:dyDescent="0.2">
      <c r="A96" s="150">
        <v>4399</v>
      </c>
      <c r="B96" s="148" t="s">
        <v>362</v>
      </c>
      <c r="C96" s="296">
        <v>0</v>
      </c>
      <c r="D96" s="226"/>
      <c r="E96" s="148"/>
    </row>
    <row r="97" spans="1:6" x14ac:dyDescent="0.2">
      <c r="A97" s="54"/>
      <c r="B97" s="54"/>
      <c r="C97" s="234"/>
      <c r="E97" s="54"/>
    </row>
    <row r="98" spans="1:6" x14ac:dyDescent="0.2">
      <c r="A98" s="53" t="s">
        <v>361</v>
      </c>
      <c r="B98" s="53"/>
      <c r="C98" s="273"/>
      <c r="D98" s="222"/>
      <c r="E98" s="53"/>
    </row>
    <row r="99" spans="1:6" x14ac:dyDescent="0.2">
      <c r="A99" s="52" t="s">
        <v>103</v>
      </c>
      <c r="B99" s="52" t="s">
        <v>104</v>
      </c>
      <c r="C99" s="274" t="s">
        <v>105</v>
      </c>
      <c r="D99" s="223" t="s">
        <v>360</v>
      </c>
      <c r="E99" s="52" t="s">
        <v>120</v>
      </c>
    </row>
    <row r="100" spans="1:6" s="127" customFormat="1" x14ac:dyDescent="0.2">
      <c r="A100" s="256">
        <v>5000</v>
      </c>
      <c r="B100" s="255" t="s">
        <v>359</v>
      </c>
      <c r="C100" s="319">
        <f>+C101+C129+C162+C172+C187+C220</f>
        <v>101695967.51000001</v>
      </c>
      <c r="D100" s="257">
        <f>+D101+D129+D162+D172+D187+D220</f>
        <v>1</v>
      </c>
      <c r="E100" s="148"/>
    </row>
    <row r="101" spans="1:6" s="127" customFormat="1" x14ac:dyDescent="0.2">
      <c r="A101" s="256">
        <v>5100</v>
      </c>
      <c r="B101" s="255" t="s">
        <v>358</v>
      </c>
      <c r="C101" s="319">
        <f>+C102+C109+C119</f>
        <v>97853178.710000008</v>
      </c>
      <c r="D101" s="257">
        <f>+D102+D109+D119</f>
        <v>0.96221296778928689</v>
      </c>
      <c r="E101" s="148"/>
      <c r="F101" s="267"/>
    </row>
    <row r="102" spans="1:6" s="127" customFormat="1" x14ac:dyDescent="0.2">
      <c r="A102" s="256">
        <v>5110</v>
      </c>
      <c r="B102" s="255" t="s">
        <v>357</v>
      </c>
      <c r="C102" s="319">
        <f>SUM(C103:C108)</f>
        <v>80256763.099999994</v>
      </c>
      <c r="D102" s="257">
        <f>SUM(D103:D108)</f>
        <v>0.78918333799330009</v>
      </c>
      <c r="E102" s="148"/>
    </row>
    <row r="103" spans="1:6" s="127" customFormat="1" ht="22.5" x14ac:dyDescent="0.2">
      <c r="A103" s="150">
        <v>5111</v>
      </c>
      <c r="B103" s="148" t="s">
        <v>356</v>
      </c>
      <c r="C103" s="287">
        <v>42772044.299999997</v>
      </c>
      <c r="D103" s="243">
        <v>0.42058741705558894</v>
      </c>
      <c r="E103" s="125" t="s">
        <v>1717</v>
      </c>
    </row>
    <row r="104" spans="1:6" s="127" customFormat="1" ht="22.5" x14ac:dyDescent="0.2">
      <c r="A104" s="150">
        <v>5112</v>
      </c>
      <c r="B104" s="148" t="s">
        <v>355</v>
      </c>
      <c r="C104" s="287">
        <v>174072.77</v>
      </c>
      <c r="D104" s="243">
        <v>1.7116978604179462E-3</v>
      </c>
      <c r="E104" s="125" t="s">
        <v>1717</v>
      </c>
    </row>
    <row r="105" spans="1:6" s="127" customFormat="1" ht="22.5" x14ac:dyDescent="0.2">
      <c r="A105" s="150">
        <v>5113</v>
      </c>
      <c r="B105" s="148" t="s">
        <v>354</v>
      </c>
      <c r="C105" s="287">
        <v>8084875.1500000004</v>
      </c>
      <c r="D105" s="243">
        <v>7.9500449702737674E-2</v>
      </c>
      <c r="E105" s="125" t="s">
        <v>1717</v>
      </c>
    </row>
    <row r="106" spans="1:6" s="127" customFormat="1" ht="22.5" x14ac:dyDescent="0.2">
      <c r="A106" s="150">
        <v>5114</v>
      </c>
      <c r="B106" s="148" t="s">
        <v>353</v>
      </c>
      <c r="C106" s="287">
        <v>11903045.699999999</v>
      </c>
      <c r="D106" s="243">
        <v>0.11704540495993161</v>
      </c>
      <c r="E106" s="125" t="s">
        <v>1717</v>
      </c>
    </row>
    <row r="107" spans="1:6" s="127" customFormat="1" ht="22.5" x14ac:dyDescent="0.2">
      <c r="A107" s="150">
        <v>5115</v>
      </c>
      <c r="B107" s="148" t="s">
        <v>352</v>
      </c>
      <c r="C107" s="287">
        <v>16288611.91</v>
      </c>
      <c r="D107" s="243">
        <v>0.16016969314342089</v>
      </c>
      <c r="E107" s="125" t="s">
        <v>1717</v>
      </c>
    </row>
    <row r="108" spans="1:6" s="127" customFormat="1" ht="22.5" x14ac:dyDescent="0.2">
      <c r="A108" s="150">
        <v>5116</v>
      </c>
      <c r="B108" s="148" t="s">
        <v>351</v>
      </c>
      <c r="C108" s="287">
        <v>1034113.27</v>
      </c>
      <c r="D108" s="243">
        <v>1.0168675271202993E-2</v>
      </c>
      <c r="E108" s="125" t="s">
        <v>1717</v>
      </c>
    </row>
    <row r="109" spans="1:6" s="127" customFormat="1" x14ac:dyDescent="0.2">
      <c r="A109" s="150">
        <v>5120</v>
      </c>
      <c r="B109" s="148" t="s">
        <v>350</v>
      </c>
      <c r="C109" s="296">
        <f>SUM(C110:C118)</f>
        <v>7268299.6800000006</v>
      </c>
      <c r="D109" s="243">
        <f>SUM(D110:D118)</f>
        <v>7.1470873997882864E-2</v>
      </c>
      <c r="E109" s="148"/>
    </row>
    <row r="110" spans="1:6" s="127" customFormat="1" ht="22.5" x14ac:dyDescent="0.2">
      <c r="A110" s="150">
        <v>5121</v>
      </c>
      <c r="B110" s="148" t="s">
        <v>349</v>
      </c>
      <c r="C110" s="287">
        <v>370228.82</v>
      </c>
      <c r="D110" s="243">
        <v>3.6405457272786607E-3</v>
      </c>
      <c r="E110" s="125" t="s">
        <v>1717</v>
      </c>
    </row>
    <row r="111" spans="1:6" s="127" customFormat="1" ht="22.5" x14ac:dyDescent="0.2">
      <c r="A111" s="150">
        <v>5122</v>
      </c>
      <c r="B111" s="148" t="s">
        <v>348</v>
      </c>
      <c r="C111" s="287">
        <v>370.98</v>
      </c>
      <c r="D111" s="243">
        <v>3.6479322541822584E-6</v>
      </c>
      <c r="E111" s="125" t="s">
        <v>1717</v>
      </c>
    </row>
    <row r="112" spans="1:6" s="127" customFormat="1" ht="22.5" x14ac:dyDescent="0.2">
      <c r="A112" s="150">
        <v>5123</v>
      </c>
      <c r="B112" s="148" t="s">
        <v>347</v>
      </c>
      <c r="C112" s="296"/>
      <c r="D112" s="243" t="s">
        <v>624</v>
      </c>
      <c r="E112" s="125" t="s">
        <v>1717</v>
      </c>
    </row>
    <row r="113" spans="1:5" s="127" customFormat="1" ht="22.5" x14ac:dyDescent="0.2">
      <c r="A113" s="150">
        <v>5124</v>
      </c>
      <c r="B113" s="148" t="s">
        <v>346</v>
      </c>
      <c r="C113" s="287">
        <v>133919.20000000001</v>
      </c>
      <c r="D113" s="243">
        <v>1.3168585075591264E-3</v>
      </c>
      <c r="E113" s="125" t="s">
        <v>1717</v>
      </c>
    </row>
    <row r="114" spans="1:5" s="127" customFormat="1" ht="22.5" x14ac:dyDescent="0.2">
      <c r="A114" s="150">
        <v>5125</v>
      </c>
      <c r="B114" s="148" t="s">
        <v>345</v>
      </c>
      <c r="C114" s="287">
        <v>1045228.56</v>
      </c>
      <c r="D114" s="243">
        <v>1.0277974491930767E-2</v>
      </c>
      <c r="E114" s="125" t="s">
        <v>1717</v>
      </c>
    </row>
    <row r="115" spans="1:5" s="127" customFormat="1" ht="22.5" x14ac:dyDescent="0.2">
      <c r="A115" s="150">
        <v>5126</v>
      </c>
      <c r="B115" s="148" t="s">
        <v>344</v>
      </c>
      <c r="C115" s="287">
        <v>3503129.24</v>
      </c>
      <c r="D115" s="243">
        <v>3.4447081096460677E-2</v>
      </c>
      <c r="E115" s="125" t="s">
        <v>1717</v>
      </c>
    </row>
    <row r="116" spans="1:5" s="127" customFormat="1" ht="22.5" x14ac:dyDescent="0.2">
      <c r="A116" s="150">
        <v>5127</v>
      </c>
      <c r="B116" s="148" t="s">
        <v>343</v>
      </c>
      <c r="C116" s="287">
        <v>1029384.92</v>
      </c>
      <c r="D116" s="243">
        <v>1.0122180310628131E-2</v>
      </c>
      <c r="E116" s="125" t="s">
        <v>1717</v>
      </c>
    </row>
    <row r="117" spans="1:5" s="127" customFormat="1" ht="22.5" x14ac:dyDescent="0.2">
      <c r="A117" s="150">
        <v>5128</v>
      </c>
      <c r="B117" s="148" t="s">
        <v>342</v>
      </c>
      <c r="C117" s="296">
        <v>0</v>
      </c>
      <c r="D117" s="243" t="s">
        <v>624</v>
      </c>
      <c r="E117" s="125" t="s">
        <v>1717</v>
      </c>
    </row>
    <row r="118" spans="1:5" s="127" customFormat="1" ht="22.5" x14ac:dyDescent="0.2">
      <c r="A118" s="150">
        <v>5129</v>
      </c>
      <c r="B118" s="148" t="s">
        <v>341</v>
      </c>
      <c r="C118" s="287">
        <v>1186037.96</v>
      </c>
      <c r="D118" s="243">
        <v>1.1662585931771326E-2</v>
      </c>
      <c r="E118" s="125" t="s">
        <v>1717</v>
      </c>
    </row>
    <row r="119" spans="1:5" s="127" customFormat="1" x14ac:dyDescent="0.2">
      <c r="A119" s="150">
        <v>5130</v>
      </c>
      <c r="B119" s="148" t="s">
        <v>340</v>
      </c>
      <c r="C119" s="287">
        <f>SUM(C120:C128)</f>
        <v>10328115.93</v>
      </c>
      <c r="D119" s="217">
        <f>SUM(D120:D128)</f>
        <v>0.10155875579810392</v>
      </c>
      <c r="E119" s="148"/>
    </row>
    <row r="120" spans="1:5" s="127" customFormat="1" ht="22.5" x14ac:dyDescent="0.2">
      <c r="A120" s="150">
        <v>5131</v>
      </c>
      <c r="B120" s="148" t="s">
        <v>339</v>
      </c>
      <c r="C120" s="287">
        <v>1142144.92</v>
      </c>
      <c r="D120" s="243">
        <v>1.1230975504389494E-2</v>
      </c>
      <c r="E120" s="125" t="s">
        <v>1717</v>
      </c>
    </row>
    <row r="121" spans="1:5" s="127" customFormat="1" ht="22.5" x14ac:dyDescent="0.2">
      <c r="A121" s="150">
        <v>5132</v>
      </c>
      <c r="B121" s="148" t="s">
        <v>338</v>
      </c>
      <c r="C121" s="287">
        <v>0</v>
      </c>
      <c r="D121" s="243">
        <v>0</v>
      </c>
      <c r="E121" s="125" t="s">
        <v>1717</v>
      </c>
    </row>
    <row r="122" spans="1:5" s="127" customFormat="1" ht="22.5" x14ac:dyDescent="0.2">
      <c r="A122" s="150">
        <v>5133</v>
      </c>
      <c r="B122" s="148" t="s">
        <v>337</v>
      </c>
      <c r="C122" s="287">
        <v>630043.62</v>
      </c>
      <c r="D122" s="243">
        <v>6.1953648254346599E-3</v>
      </c>
      <c r="E122" s="125" t="s">
        <v>1717</v>
      </c>
    </row>
    <row r="123" spans="1:5" s="127" customFormat="1" ht="22.5" x14ac:dyDescent="0.2">
      <c r="A123" s="150">
        <v>5134</v>
      </c>
      <c r="B123" s="148" t="s">
        <v>336</v>
      </c>
      <c r="C123" s="287">
        <v>674877.13</v>
      </c>
      <c r="D123" s="243">
        <v>6.6362231121272113E-3</v>
      </c>
      <c r="E123" s="125" t="s">
        <v>1717</v>
      </c>
    </row>
    <row r="124" spans="1:5" s="127" customFormat="1" ht="22.5" x14ac:dyDescent="0.2">
      <c r="A124" s="150">
        <v>5135</v>
      </c>
      <c r="B124" s="148" t="s">
        <v>335</v>
      </c>
      <c r="C124" s="287">
        <v>3581238.99</v>
      </c>
      <c r="D124" s="243">
        <v>3.5215152357421141E-2</v>
      </c>
      <c r="E124" s="125" t="s">
        <v>1717</v>
      </c>
    </row>
    <row r="125" spans="1:5" s="127" customFormat="1" ht="22.5" x14ac:dyDescent="0.2">
      <c r="A125" s="150">
        <v>5136</v>
      </c>
      <c r="B125" s="148" t="s">
        <v>334</v>
      </c>
      <c r="C125" s="287">
        <v>0</v>
      </c>
      <c r="D125" s="243">
        <v>0</v>
      </c>
      <c r="E125" s="125" t="s">
        <v>1717</v>
      </c>
    </row>
    <row r="126" spans="1:5" s="127" customFormat="1" ht="22.5" x14ac:dyDescent="0.2">
      <c r="A126" s="150">
        <v>5137</v>
      </c>
      <c r="B126" s="148" t="s">
        <v>333</v>
      </c>
      <c r="C126" s="287">
        <v>23981.05</v>
      </c>
      <c r="D126" s="243">
        <v>2.3581121835181799E-4</v>
      </c>
      <c r="E126" s="125" t="s">
        <v>1717</v>
      </c>
    </row>
    <row r="127" spans="1:5" s="127" customFormat="1" ht="22.5" x14ac:dyDescent="0.2">
      <c r="A127" s="150">
        <v>5138</v>
      </c>
      <c r="B127" s="148" t="s">
        <v>332</v>
      </c>
      <c r="C127" s="287">
        <v>1164647.45</v>
      </c>
      <c r="D127" s="243">
        <v>1.1452248093175153E-2</v>
      </c>
      <c r="E127" s="125" t="s">
        <v>1717</v>
      </c>
    </row>
    <row r="128" spans="1:5" s="127" customFormat="1" ht="22.5" x14ac:dyDescent="0.2">
      <c r="A128" s="150">
        <v>5139</v>
      </c>
      <c r="B128" s="148" t="s">
        <v>331</v>
      </c>
      <c r="C128" s="287">
        <v>3111182.77</v>
      </c>
      <c r="D128" s="243">
        <v>3.0592980687204438E-2</v>
      </c>
      <c r="E128" s="125" t="s">
        <v>1717</v>
      </c>
    </row>
    <row r="129" spans="1:5" s="127" customFormat="1" x14ac:dyDescent="0.2">
      <c r="A129" s="150">
        <v>5200</v>
      </c>
      <c r="B129" s="148" t="s">
        <v>330</v>
      </c>
      <c r="C129" s="296">
        <v>0</v>
      </c>
      <c r="D129" s="243">
        <f>SUM(D130:D132)</f>
        <v>0</v>
      </c>
      <c r="E129" s="148"/>
    </row>
    <row r="130" spans="1:5" s="127" customFormat="1" x14ac:dyDescent="0.2">
      <c r="A130" s="150">
        <v>5210</v>
      </c>
      <c r="B130" s="148" t="s">
        <v>329</v>
      </c>
      <c r="C130" s="296">
        <v>0</v>
      </c>
      <c r="D130" s="243" t="s">
        <v>624</v>
      </c>
      <c r="E130" s="148"/>
    </row>
    <row r="131" spans="1:5" s="127" customFormat="1" x14ac:dyDescent="0.2">
      <c r="A131" s="150">
        <v>5211</v>
      </c>
      <c r="B131" s="148" t="s">
        <v>328</v>
      </c>
      <c r="C131" s="296">
        <v>0</v>
      </c>
      <c r="D131" s="243" t="s">
        <v>624</v>
      </c>
      <c r="E131" s="148"/>
    </row>
    <row r="132" spans="1:5" s="127" customFormat="1" x14ac:dyDescent="0.2">
      <c r="A132" s="150">
        <v>5212</v>
      </c>
      <c r="B132" s="148" t="s">
        <v>327</v>
      </c>
      <c r="C132" s="296">
        <v>0</v>
      </c>
      <c r="D132" s="243" t="s">
        <v>624</v>
      </c>
      <c r="E132" s="148"/>
    </row>
    <row r="133" spans="1:5" s="127" customFormat="1" x14ac:dyDescent="0.2">
      <c r="A133" s="150">
        <v>5220</v>
      </c>
      <c r="B133" s="148" t="s">
        <v>326</v>
      </c>
      <c r="C133" s="296">
        <v>0</v>
      </c>
      <c r="D133" s="243">
        <f>SUM(D134:D135)</f>
        <v>0</v>
      </c>
      <c r="E133" s="148"/>
    </row>
    <row r="134" spans="1:5" s="127" customFormat="1" x14ac:dyDescent="0.2">
      <c r="A134" s="150">
        <v>5221</v>
      </c>
      <c r="B134" s="148" t="s">
        <v>325</v>
      </c>
      <c r="C134" s="296">
        <v>0</v>
      </c>
      <c r="D134" s="243" t="s">
        <v>624</v>
      </c>
      <c r="E134" s="148"/>
    </row>
    <row r="135" spans="1:5" s="127" customFormat="1" x14ac:dyDescent="0.2">
      <c r="A135" s="150">
        <v>5222</v>
      </c>
      <c r="B135" s="148" t="s">
        <v>324</v>
      </c>
      <c r="C135" s="296">
        <v>0</v>
      </c>
      <c r="D135" s="243" t="s">
        <v>624</v>
      </c>
      <c r="E135" s="148"/>
    </row>
    <row r="136" spans="1:5" s="127" customFormat="1" x14ac:dyDescent="0.2">
      <c r="A136" s="150">
        <v>5230</v>
      </c>
      <c r="B136" s="148" t="s">
        <v>323</v>
      </c>
      <c r="C136" s="296">
        <v>0</v>
      </c>
      <c r="D136" s="243">
        <f>SUM(D137:D138)</f>
        <v>0</v>
      </c>
      <c r="E136" s="148"/>
    </row>
    <row r="137" spans="1:5" s="127" customFormat="1" x14ac:dyDescent="0.2">
      <c r="A137" s="150">
        <v>5231</v>
      </c>
      <c r="B137" s="148" t="s">
        <v>322</v>
      </c>
      <c r="C137" s="296">
        <v>0</v>
      </c>
      <c r="D137" s="243" t="s">
        <v>624</v>
      </c>
      <c r="E137" s="148"/>
    </row>
    <row r="138" spans="1:5" s="127" customFormat="1" x14ac:dyDescent="0.2">
      <c r="A138" s="150">
        <v>5232</v>
      </c>
      <c r="B138" s="148" t="s">
        <v>321</v>
      </c>
      <c r="C138" s="296">
        <v>0</v>
      </c>
      <c r="D138" s="243" t="s">
        <v>624</v>
      </c>
      <c r="E138" s="148"/>
    </row>
    <row r="139" spans="1:5" s="127" customFormat="1" x14ac:dyDescent="0.2">
      <c r="A139" s="150">
        <v>5240</v>
      </c>
      <c r="B139" s="148" t="s">
        <v>320</v>
      </c>
      <c r="C139" s="296">
        <v>0</v>
      </c>
      <c r="D139" s="243">
        <f>SUM(D140:D143)</f>
        <v>0</v>
      </c>
      <c r="E139" s="148"/>
    </row>
    <row r="140" spans="1:5" s="127" customFormat="1" x14ac:dyDescent="0.2">
      <c r="A140" s="150">
        <v>5241</v>
      </c>
      <c r="B140" s="148" t="s">
        <v>319</v>
      </c>
      <c r="C140" s="296">
        <v>0</v>
      </c>
      <c r="D140" s="243" t="s">
        <v>624</v>
      </c>
      <c r="E140" s="148"/>
    </row>
    <row r="141" spans="1:5" s="127" customFormat="1" x14ac:dyDescent="0.2">
      <c r="A141" s="150">
        <v>5242</v>
      </c>
      <c r="B141" s="148" t="s">
        <v>318</v>
      </c>
      <c r="C141" s="296">
        <v>0</v>
      </c>
      <c r="D141" s="243" t="s">
        <v>624</v>
      </c>
      <c r="E141" s="148"/>
    </row>
    <row r="142" spans="1:5" s="127" customFormat="1" x14ac:dyDescent="0.2">
      <c r="A142" s="150">
        <v>5243</v>
      </c>
      <c r="B142" s="148" t="s">
        <v>317</v>
      </c>
      <c r="C142" s="296">
        <v>0</v>
      </c>
      <c r="D142" s="243" t="s">
        <v>624</v>
      </c>
      <c r="E142" s="148"/>
    </row>
    <row r="143" spans="1:5" s="127" customFormat="1" x14ac:dyDescent="0.2">
      <c r="A143" s="150">
        <v>5244</v>
      </c>
      <c r="B143" s="148" t="s">
        <v>316</v>
      </c>
      <c r="C143" s="296">
        <v>0</v>
      </c>
      <c r="D143" s="243" t="s">
        <v>624</v>
      </c>
      <c r="E143" s="148"/>
    </row>
    <row r="144" spans="1:5" s="127" customFormat="1" x14ac:dyDescent="0.2">
      <c r="A144" s="150">
        <v>5250</v>
      </c>
      <c r="B144" s="148" t="s">
        <v>315</v>
      </c>
      <c r="C144" s="296">
        <v>0</v>
      </c>
      <c r="D144" s="243">
        <f>SUM(D145:D147)</f>
        <v>0</v>
      </c>
      <c r="E144" s="148"/>
    </row>
    <row r="145" spans="1:5" s="127" customFormat="1" x14ac:dyDescent="0.2">
      <c r="A145" s="150">
        <v>5251</v>
      </c>
      <c r="B145" s="148" t="s">
        <v>314</v>
      </c>
      <c r="C145" s="296">
        <v>0</v>
      </c>
      <c r="D145" s="243" t="s">
        <v>624</v>
      </c>
      <c r="E145" s="148"/>
    </row>
    <row r="146" spans="1:5" s="127" customFormat="1" x14ac:dyDescent="0.2">
      <c r="A146" s="150">
        <v>5252</v>
      </c>
      <c r="B146" s="148" t="s">
        <v>313</v>
      </c>
      <c r="C146" s="296">
        <v>0</v>
      </c>
      <c r="D146" s="243" t="s">
        <v>624</v>
      </c>
      <c r="E146" s="148"/>
    </row>
    <row r="147" spans="1:5" s="127" customFormat="1" x14ac:dyDescent="0.2">
      <c r="A147" s="150">
        <v>5259</v>
      </c>
      <c r="B147" s="148" t="s">
        <v>312</v>
      </c>
      <c r="C147" s="296">
        <v>0</v>
      </c>
      <c r="D147" s="243" t="s">
        <v>624</v>
      </c>
      <c r="E147" s="148"/>
    </row>
    <row r="148" spans="1:5" s="127" customFormat="1" x14ac:dyDescent="0.2">
      <c r="A148" s="150">
        <v>5260</v>
      </c>
      <c r="B148" s="148" t="s">
        <v>311</v>
      </c>
      <c r="C148" s="296">
        <v>0</v>
      </c>
      <c r="D148" s="243">
        <f>SUM(D149:D150)</f>
        <v>0</v>
      </c>
      <c r="E148" s="148"/>
    </row>
    <row r="149" spans="1:5" s="127" customFormat="1" x14ac:dyDescent="0.2">
      <c r="A149" s="150">
        <v>5261</v>
      </c>
      <c r="B149" s="148" t="s">
        <v>310</v>
      </c>
      <c r="C149" s="296">
        <v>0</v>
      </c>
      <c r="D149" s="243" t="s">
        <v>624</v>
      </c>
      <c r="E149" s="148"/>
    </row>
    <row r="150" spans="1:5" s="127" customFormat="1" x14ac:dyDescent="0.2">
      <c r="A150" s="150">
        <v>5262</v>
      </c>
      <c r="B150" s="148" t="s">
        <v>309</v>
      </c>
      <c r="C150" s="296">
        <v>0</v>
      </c>
      <c r="D150" s="243" t="s">
        <v>624</v>
      </c>
      <c r="E150" s="148"/>
    </row>
    <row r="151" spans="1:5" s="127" customFormat="1" x14ac:dyDescent="0.2">
      <c r="A151" s="150">
        <v>5270</v>
      </c>
      <c r="B151" s="148" t="s">
        <v>308</v>
      </c>
      <c r="C151" s="296">
        <v>0</v>
      </c>
      <c r="D151" s="243">
        <f>SUM(D152)</f>
        <v>0</v>
      </c>
      <c r="E151" s="148"/>
    </row>
    <row r="152" spans="1:5" s="127" customFormat="1" x14ac:dyDescent="0.2">
      <c r="A152" s="150">
        <v>5271</v>
      </c>
      <c r="B152" s="148" t="s">
        <v>307</v>
      </c>
      <c r="C152" s="296">
        <v>0</v>
      </c>
      <c r="D152" s="243" t="s">
        <v>624</v>
      </c>
      <c r="E152" s="148"/>
    </row>
    <row r="153" spans="1:5" s="127" customFormat="1" x14ac:dyDescent="0.2">
      <c r="A153" s="150">
        <v>5280</v>
      </c>
      <c r="B153" s="148" t="s">
        <v>306</v>
      </c>
      <c r="C153" s="296">
        <v>0</v>
      </c>
      <c r="D153" s="243">
        <f>SUM(D154:D158)</f>
        <v>0</v>
      </c>
      <c r="E153" s="148"/>
    </row>
    <row r="154" spans="1:5" s="127" customFormat="1" x14ac:dyDescent="0.2">
      <c r="A154" s="150">
        <v>5281</v>
      </c>
      <c r="B154" s="148" t="s">
        <v>305</v>
      </c>
      <c r="C154" s="296">
        <v>0</v>
      </c>
      <c r="D154" s="243" t="s">
        <v>624</v>
      </c>
      <c r="E154" s="148"/>
    </row>
    <row r="155" spans="1:5" s="127" customFormat="1" x14ac:dyDescent="0.2">
      <c r="A155" s="150">
        <v>5282</v>
      </c>
      <c r="B155" s="148" t="s">
        <v>304</v>
      </c>
      <c r="C155" s="296">
        <v>0</v>
      </c>
      <c r="D155" s="243" t="s">
        <v>624</v>
      </c>
      <c r="E155" s="148"/>
    </row>
    <row r="156" spans="1:5" s="127" customFormat="1" x14ac:dyDescent="0.2">
      <c r="A156" s="150">
        <v>5283</v>
      </c>
      <c r="B156" s="148" t="s">
        <v>303</v>
      </c>
      <c r="C156" s="296">
        <v>0</v>
      </c>
      <c r="D156" s="243" t="s">
        <v>624</v>
      </c>
      <c r="E156" s="148"/>
    </row>
    <row r="157" spans="1:5" s="127" customFormat="1" x14ac:dyDescent="0.2">
      <c r="A157" s="150">
        <v>5284</v>
      </c>
      <c r="B157" s="148" t="s">
        <v>302</v>
      </c>
      <c r="C157" s="296">
        <v>0</v>
      </c>
      <c r="D157" s="243" t="s">
        <v>624</v>
      </c>
      <c r="E157" s="148"/>
    </row>
    <row r="158" spans="1:5" s="127" customFormat="1" x14ac:dyDescent="0.2">
      <c r="A158" s="150">
        <v>5285</v>
      </c>
      <c r="B158" s="148" t="s">
        <v>301</v>
      </c>
      <c r="C158" s="296">
        <v>0</v>
      </c>
      <c r="D158" s="243" t="s">
        <v>624</v>
      </c>
      <c r="E158" s="148"/>
    </row>
    <row r="159" spans="1:5" s="127" customFormat="1" x14ac:dyDescent="0.2">
      <c r="A159" s="150">
        <v>5290</v>
      </c>
      <c r="B159" s="148" t="s">
        <v>300</v>
      </c>
      <c r="C159" s="296">
        <v>0</v>
      </c>
      <c r="D159" s="243">
        <f>SUM(D160:D161)</f>
        <v>0</v>
      </c>
      <c r="E159" s="148"/>
    </row>
    <row r="160" spans="1:5" s="127" customFormat="1" x14ac:dyDescent="0.2">
      <c r="A160" s="150">
        <v>5291</v>
      </c>
      <c r="B160" s="148" t="s">
        <v>299</v>
      </c>
      <c r="C160" s="296">
        <v>0</v>
      </c>
      <c r="D160" s="243" t="s">
        <v>624</v>
      </c>
      <c r="E160" s="148"/>
    </row>
    <row r="161" spans="1:5" s="127" customFormat="1" x14ac:dyDescent="0.2">
      <c r="A161" s="150">
        <v>5292</v>
      </c>
      <c r="B161" s="148" t="s">
        <v>298</v>
      </c>
      <c r="C161" s="296">
        <v>0</v>
      </c>
      <c r="D161" s="243" t="s">
        <v>624</v>
      </c>
      <c r="E161" s="148"/>
    </row>
    <row r="162" spans="1:5" s="127" customFormat="1" x14ac:dyDescent="0.2">
      <c r="A162" s="150">
        <v>5300</v>
      </c>
      <c r="B162" s="148" t="s">
        <v>297</v>
      </c>
      <c r="C162" s="296">
        <v>0</v>
      </c>
      <c r="D162" s="243">
        <f>SUM(D163:D171)</f>
        <v>0</v>
      </c>
      <c r="E162" s="148"/>
    </row>
    <row r="163" spans="1:5" s="127" customFormat="1" x14ac:dyDescent="0.2">
      <c r="A163" s="150">
        <v>5310</v>
      </c>
      <c r="B163" s="148" t="s">
        <v>296</v>
      </c>
      <c r="C163" s="296">
        <v>0</v>
      </c>
      <c r="D163" s="243" t="s">
        <v>624</v>
      </c>
      <c r="E163" s="148"/>
    </row>
    <row r="164" spans="1:5" s="127" customFormat="1" x14ac:dyDescent="0.2">
      <c r="A164" s="150">
        <v>5311</v>
      </c>
      <c r="B164" s="148" t="s">
        <v>295</v>
      </c>
      <c r="C164" s="296">
        <v>0</v>
      </c>
      <c r="D164" s="243" t="s">
        <v>624</v>
      </c>
      <c r="E164" s="148"/>
    </row>
    <row r="165" spans="1:5" s="127" customFormat="1" x14ac:dyDescent="0.2">
      <c r="A165" s="150">
        <v>5312</v>
      </c>
      <c r="B165" s="148" t="s">
        <v>294</v>
      </c>
      <c r="C165" s="296">
        <v>0</v>
      </c>
      <c r="D165" s="243" t="s">
        <v>624</v>
      </c>
      <c r="E165" s="148"/>
    </row>
    <row r="166" spans="1:5" s="127" customFormat="1" x14ac:dyDescent="0.2">
      <c r="A166" s="150">
        <v>5320</v>
      </c>
      <c r="B166" s="148" t="s">
        <v>293</v>
      </c>
      <c r="C166" s="296">
        <v>0</v>
      </c>
      <c r="D166" s="243" t="s">
        <v>624</v>
      </c>
      <c r="E166" s="148"/>
    </row>
    <row r="167" spans="1:5" s="127" customFormat="1" x14ac:dyDescent="0.2">
      <c r="A167" s="150">
        <v>5321</v>
      </c>
      <c r="B167" s="148" t="s">
        <v>292</v>
      </c>
      <c r="C167" s="296">
        <v>0</v>
      </c>
      <c r="D167" s="243" t="s">
        <v>624</v>
      </c>
      <c r="E167" s="148"/>
    </row>
    <row r="168" spans="1:5" s="127" customFormat="1" x14ac:dyDescent="0.2">
      <c r="A168" s="150">
        <v>5322</v>
      </c>
      <c r="B168" s="148" t="s">
        <v>291</v>
      </c>
      <c r="C168" s="296">
        <v>0</v>
      </c>
      <c r="D168" s="243" t="s">
        <v>624</v>
      </c>
      <c r="E168" s="148"/>
    </row>
    <row r="169" spans="1:5" s="127" customFormat="1" x14ac:dyDescent="0.2">
      <c r="A169" s="150">
        <v>5330</v>
      </c>
      <c r="B169" s="148" t="s">
        <v>290</v>
      </c>
      <c r="C169" s="296">
        <v>0</v>
      </c>
      <c r="D169" s="243" t="s">
        <v>624</v>
      </c>
      <c r="E169" s="148"/>
    </row>
    <row r="170" spans="1:5" s="127" customFormat="1" x14ac:dyDescent="0.2">
      <c r="A170" s="150">
        <v>5331</v>
      </c>
      <c r="B170" s="148" t="s">
        <v>289</v>
      </c>
      <c r="C170" s="296">
        <v>0</v>
      </c>
      <c r="D170" s="243" t="s">
        <v>624</v>
      </c>
      <c r="E170" s="148"/>
    </row>
    <row r="171" spans="1:5" s="127" customFormat="1" x14ac:dyDescent="0.2">
      <c r="A171" s="150">
        <v>5332</v>
      </c>
      <c r="B171" s="148" t="s">
        <v>288</v>
      </c>
      <c r="C171" s="296">
        <v>0</v>
      </c>
      <c r="D171" s="243" t="s">
        <v>624</v>
      </c>
      <c r="E171" s="148"/>
    </row>
    <row r="172" spans="1:5" s="127" customFormat="1" x14ac:dyDescent="0.2">
      <c r="A172" s="256">
        <v>5400</v>
      </c>
      <c r="B172" s="255" t="s">
        <v>287</v>
      </c>
      <c r="C172" s="319">
        <v>0</v>
      </c>
      <c r="D172" s="257">
        <f>+D173</f>
        <v>0</v>
      </c>
      <c r="E172" s="255"/>
    </row>
    <row r="173" spans="1:5" s="127" customFormat="1" x14ac:dyDescent="0.2">
      <c r="A173" s="256">
        <v>5410</v>
      </c>
      <c r="B173" s="255" t="s">
        <v>286</v>
      </c>
      <c r="C173" s="319">
        <v>0</v>
      </c>
      <c r="D173" s="257">
        <f>SUM(D174:D175)</f>
        <v>0</v>
      </c>
      <c r="E173" s="255"/>
    </row>
    <row r="174" spans="1:5" s="127" customFormat="1" x14ac:dyDescent="0.2">
      <c r="A174" s="150">
        <v>5411</v>
      </c>
      <c r="B174" s="148" t="s">
        <v>285</v>
      </c>
      <c r="C174" s="296">
        <v>0</v>
      </c>
      <c r="D174" s="243" t="s">
        <v>624</v>
      </c>
      <c r="E174" s="148"/>
    </row>
    <row r="175" spans="1:5" s="127" customFormat="1" x14ac:dyDescent="0.2">
      <c r="A175" s="150">
        <v>5412</v>
      </c>
      <c r="B175" s="148" t="s">
        <v>284</v>
      </c>
      <c r="C175" s="296">
        <v>0</v>
      </c>
      <c r="D175" s="243" t="s">
        <v>624</v>
      </c>
      <c r="E175" s="148"/>
    </row>
    <row r="176" spans="1:5" s="127" customFormat="1" x14ac:dyDescent="0.2">
      <c r="A176" s="256">
        <v>5420</v>
      </c>
      <c r="B176" s="255" t="s">
        <v>283</v>
      </c>
      <c r="C176" s="319">
        <v>0</v>
      </c>
      <c r="D176" s="257">
        <f>SUM(D177:D178)</f>
        <v>0</v>
      </c>
      <c r="E176" s="255"/>
    </row>
    <row r="177" spans="1:5" s="127" customFormat="1" x14ac:dyDescent="0.2">
      <c r="A177" s="150">
        <v>5421</v>
      </c>
      <c r="B177" s="148" t="s">
        <v>282</v>
      </c>
      <c r="C177" s="296">
        <v>0</v>
      </c>
      <c r="D177" s="243" t="s">
        <v>624</v>
      </c>
      <c r="E177" s="148"/>
    </row>
    <row r="178" spans="1:5" s="127" customFormat="1" x14ac:dyDescent="0.2">
      <c r="A178" s="150">
        <v>5422</v>
      </c>
      <c r="B178" s="148" t="s">
        <v>281</v>
      </c>
      <c r="C178" s="296">
        <v>0</v>
      </c>
      <c r="D178" s="243" t="s">
        <v>624</v>
      </c>
      <c r="E178" s="148"/>
    </row>
    <row r="179" spans="1:5" s="127" customFormat="1" x14ac:dyDescent="0.2">
      <c r="A179" s="256">
        <v>5430</v>
      </c>
      <c r="B179" s="255" t="s">
        <v>280</v>
      </c>
      <c r="C179" s="319">
        <v>0</v>
      </c>
      <c r="D179" s="257">
        <f>SUM(D180:D181)</f>
        <v>0</v>
      </c>
      <c r="E179" s="255"/>
    </row>
    <row r="180" spans="1:5" s="127" customFormat="1" x14ac:dyDescent="0.2">
      <c r="A180" s="150">
        <v>5431</v>
      </c>
      <c r="B180" s="148" t="s">
        <v>279</v>
      </c>
      <c r="C180" s="296">
        <v>0</v>
      </c>
      <c r="D180" s="243" t="s">
        <v>624</v>
      </c>
      <c r="E180" s="148"/>
    </row>
    <row r="181" spans="1:5" s="127" customFormat="1" x14ac:dyDescent="0.2">
      <c r="A181" s="150">
        <v>5432</v>
      </c>
      <c r="B181" s="148" t="s">
        <v>278</v>
      </c>
      <c r="C181" s="296">
        <v>0</v>
      </c>
      <c r="D181" s="243" t="s">
        <v>624</v>
      </c>
      <c r="E181" s="148"/>
    </row>
    <row r="182" spans="1:5" s="127" customFormat="1" x14ac:dyDescent="0.2">
      <c r="A182" s="256">
        <v>5440</v>
      </c>
      <c r="B182" s="255" t="s">
        <v>277</v>
      </c>
      <c r="C182" s="319">
        <v>0</v>
      </c>
      <c r="D182" s="257" t="str">
        <f>+D183</f>
        <v/>
      </c>
      <c r="E182" s="255"/>
    </row>
    <row r="183" spans="1:5" s="127" customFormat="1" x14ac:dyDescent="0.2">
      <c r="A183" s="150">
        <v>5441</v>
      </c>
      <c r="B183" s="148" t="s">
        <v>277</v>
      </c>
      <c r="C183" s="296">
        <v>0</v>
      </c>
      <c r="D183" s="243" t="s">
        <v>624</v>
      </c>
      <c r="E183" s="148"/>
    </row>
    <row r="184" spans="1:5" s="127" customFormat="1" x14ac:dyDescent="0.2">
      <c r="A184" s="256">
        <v>5450</v>
      </c>
      <c r="B184" s="255" t="s">
        <v>276</v>
      </c>
      <c r="C184" s="319">
        <v>0</v>
      </c>
      <c r="D184" s="257">
        <f>SUM(D185:D186)</f>
        <v>0</v>
      </c>
      <c r="E184" s="255"/>
    </row>
    <row r="185" spans="1:5" s="127" customFormat="1" x14ac:dyDescent="0.2">
      <c r="A185" s="150">
        <v>5451</v>
      </c>
      <c r="B185" s="148" t="s">
        <v>275</v>
      </c>
      <c r="C185" s="296">
        <v>0</v>
      </c>
      <c r="D185" s="243" t="s">
        <v>624</v>
      </c>
      <c r="E185" s="148"/>
    </row>
    <row r="186" spans="1:5" s="127" customFormat="1" x14ac:dyDescent="0.2">
      <c r="A186" s="150">
        <v>5452</v>
      </c>
      <c r="B186" s="148" t="s">
        <v>274</v>
      </c>
      <c r="C186" s="296">
        <v>0</v>
      </c>
      <c r="D186" s="243" t="s">
        <v>624</v>
      </c>
      <c r="E186" s="148"/>
    </row>
    <row r="187" spans="1:5" s="127" customFormat="1" x14ac:dyDescent="0.2">
      <c r="A187" s="256">
        <v>5500</v>
      </c>
      <c r="B187" s="255" t="s">
        <v>273</v>
      </c>
      <c r="C187" s="319">
        <f>+C188</f>
        <v>3842788.8</v>
      </c>
      <c r="D187" s="257">
        <f>+D188</f>
        <v>3.778703221071307E-2</v>
      </c>
      <c r="E187" s="255"/>
    </row>
    <row r="188" spans="1:5" s="127" customFormat="1" x14ac:dyDescent="0.2">
      <c r="A188" s="256">
        <v>5510</v>
      </c>
      <c r="B188" s="255" t="s">
        <v>272</v>
      </c>
      <c r="C188" s="319">
        <f>SUM(C189:C196)</f>
        <v>3842788.8</v>
      </c>
      <c r="D188" s="257">
        <f>SUM(D189:D196)</f>
        <v>3.778703221071307E-2</v>
      </c>
      <c r="E188" s="255"/>
    </row>
    <row r="189" spans="1:5" s="127" customFormat="1" x14ac:dyDescent="0.2">
      <c r="A189" s="150">
        <v>5511</v>
      </c>
      <c r="B189" s="148" t="s">
        <v>271</v>
      </c>
      <c r="C189" s="296">
        <v>0</v>
      </c>
      <c r="D189" s="243" t="s">
        <v>624</v>
      </c>
      <c r="E189" s="148"/>
    </row>
    <row r="190" spans="1:5" s="127" customFormat="1" x14ac:dyDescent="0.2">
      <c r="A190" s="150">
        <v>5512</v>
      </c>
      <c r="B190" s="148" t="s">
        <v>270</v>
      </c>
      <c r="C190" s="296">
        <v>0</v>
      </c>
      <c r="D190" s="243" t="s">
        <v>624</v>
      </c>
      <c r="E190" s="148"/>
    </row>
    <row r="191" spans="1:5" s="127" customFormat="1" x14ac:dyDescent="0.2">
      <c r="A191" s="150">
        <v>5513</v>
      </c>
      <c r="B191" s="148" t="s">
        <v>269</v>
      </c>
      <c r="C191" s="296">
        <v>0</v>
      </c>
      <c r="D191" s="243" t="s">
        <v>624</v>
      </c>
      <c r="E191" s="148"/>
    </row>
    <row r="192" spans="1:5" s="127" customFormat="1" x14ac:dyDescent="0.2">
      <c r="A192" s="150">
        <v>5514</v>
      </c>
      <c r="B192" s="148" t="s">
        <v>268</v>
      </c>
      <c r="C192" s="296">
        <v>0</v>
      </c>
      <c r="D192" s="243" t="s">
        <v>624</v>
      </c>
      <c r="E192" s="148"/>
    </row>
    <row r="193" spans="1:5" s="127" customFormat="1" ht="22.5" x14ac:dyDescent="0.2">
      <c r="A193" s="150">
        <v>5515</v>
      </c>
      <c r="B193" s="148" t="s">
        <v>267</v>
      </c>
      <c r="C193" s="287">
        <v>3842788.8</v>
      </c>
      <c r="D193" s="243">
        <f>+C193/101695967.51</f>
        <v>3.778703221071307E-2</v>
      </c>
      <c r="E193" s="125" t="s">
        <v>1717</v>
      </c>
    </row>
    <row r="194" spans="1:5" s="127" customFormat="1" x14ac:dyDescent="0.2">
      <c r="A194" s="150">
        <v>5516</v>
      </c>
      <c r="B194" s="148" t="s">
        <v>266</v>
      </c>
      <c r="C194" s="296">
        <v>0</v>
      </c>
      <c r="D194" s="243" t="s">
        <v>624</v>
      </c>
      <c r="E194" s="148"/>
    </row>
    <row r="195" spans="1:5" s="127" customFormat="1" x14ac:dyDescent="0.2">
      <c r="A195" s="150">
        <v>5517</v>
      </c>
      <c r="B195" s="148" t="s">
        <v>265</v>
      </c>
      <c r="C195" s="296">
        <v>0</v>
      </c>
      <c r="D195" s="243" t="s">
        <v>624</v>
      </c>
      <c r="E195" s="148"/>
    </row>
    <row r="196" spans="1:5" s="127" customFormat="1" x14ac:dyDescent="0.2">
      <c r="A196" s="150">
        <v>5518</v>
      </c>
      <c r="B196" s="148" t="s">
        <v>264</v>
      </c>
      <c r="C196" s="296">
        <v>0</v>
      </c>
      <c r="D196" s="243" t="s">
        <v>624</v>
      </c>
      <c r="E196" s="148"/>
    </row>
    <row r="197" spans="1:5" s="127" customFormat="1" x14ac:dyDescent="0.2">
      <c r="A197" s="256">
        <v>5520</v>
      </c>
      <c r="B197" s="255" t="s">
        <v>263</v>
      </c>
      <c r="C197" s="319">
        <v>0</v>
      </c>
      <c r="D197" s="257">
        <f>SUM(D198:D199)</f>
        <v>0</v>
      </c>
      <c r="E197" s="255"/>
    </row>
    <row r="198" spans="1:5" s="127" customFormat="1" x14ac:dyDescent="0.2">
      <c r="A198" s="150">
        <v>5521</v>
      </c>
      <c r="B198" s="148" t="s">
        <v>262</v>
      </c>
      <c r="C198" s="296">
        <v>0</v>
      </c>
      <c r="D198" s="243" t="s">
        <v>624</v>
      </c>
      <c r="E198" s="148"/>
    </row>
    <row r="199" spans="1:5" s="127" customFormat="1" x14ac:dyDescent="0.2">
      <c r="A199" s="150">
        <v>5522</v>
      </c>
      <c r="B199" s="148" t="s">
        <v>261</v>
      </c>
      <c r="C199" s="296">
        <v>0</v>
      </c>
      <c r="D199" s="243" t="s">
        <v>624</v>
      </c>
      <c r="E199" s="148"/>
    </row>
    <row r="200" spans="1:5" s="127" customFormat="1" x14ac:dyDescent="0.2">
      <c r="A200" s="256">
        <v>5530</v>
      </c>
      <c r="B200" s="255" t="s">
        <v>260</v>
      </c>
      <c r="C200" s="319">
        <v>0</v>
      </c>
      <c r="D200" s="257">
        <f>SUM(D201:D205)</f>
        <v>0</v>
      </c>
      <c r="E200" s="255"/>
    </row>
    <row r="201" spans="1:5" s="127" customFormat="1" x14ac:dyDescent="0.2">
      <c r="A201" s="150">
        <v>5531</v>
      </c>
      <c r="B201" s="148" t="s">
        <v>259</v>
      </c>
      <c r="C201" s="296">
        <v>0</v>
      </c>
      <c r="D201" s="243"/>
      <c r="E201" s="148"/>
    </row>
    <row r="202" spans="1:5" s="127" customFormat="1" x14ac:dyDescent="0.2">
      <c r="A202" s="150">
        <v>5532</v>
      </c>
      <c r="B202" s="148" t="s">
        <v>258</v>
      </c>
      <c r="C202" s="296">
        <v>0</v>
      </c>
      <c r="D202" s="243" t="s">
        <v>624</v>
      </c>
      <c r="E202" s="148"/>
    </row>
    <row r="203" spans="1:5" s="127" customFormat="1" x14ac:dyDescent="0.2">
      <c r="A203" s="150">
        <v>5533</v>
      </c>
      <c r="B203" s="148" t="s">
        <v>257</v>
      </c>
      <c r="C203" s="296">
        <v>0</v>
      </c>
      <c r="D203" s="243" t="s">
        <v>624</v>
      </c>
      <c r="E203" s="148"/>
    </row>
    <row r="204" spans="1:5" s="127" customFormat="1" x14ac:dyDescent="0.2">
      <c r="A204" s="150">
        <v>5534</v>
      </c>
      <c r="B204" s="148" t="s">
        <v>256</v>
      </c>
      <c r="C204" s="296">
        <v>0</v>
      </c>
      <c r="D204" s="243" t="s">
        <v>624</v>
      </c>
      <c r="E204" s="148"/>
    </row>
    <row r="205" spans="1:5" s="127" customFormat="1" x14ac:dyDescent="0.2">
      <c r="A205" s="150">
        <v>5535</v>
      </c>
      <c r="B205" s="148" t="s">
        <v>255</v>
      </c>
      <c r="C205" s="296">
        <v>0</v>
      </c>
      <c r="D205" s="243" t="s">
        <v>624</v>
      </c>
      <c r="E205" s="148"/>
    </row>
    <row r="206" spans="1:5" s="127" customFormat="1" x14ac:dyDescent="0.2">
      <c r="A206" s="256">
        <v>5540</v>
      </c>
      <c r="B206" s="255" t="s">
        <v>254</v>
      </c>
      <c r="C206" s="319">
        <v>0</v>
      </c>
      <c r="D206" s="257" t="str">
        <f>+D207</f>
        <v/>
      </c>
      <c r="E206" s="255"/>
    </row>
    <row r="207" spans="1:5" s="127" customFormat="1" x14ac:dyDescent="0.2">
      <c r="A207" s="150">
        <v>5541</v>
      </c>
      <c r="B207" s="148" t="s">
        <v>254</v>
      </c>
      <c r="C207" s="296">
        <v>0</v>
      </c>
      <c r="D207" s="243" t="s">
        <v>624</v>
      </c>
      <c r="E207" s="148"/>
    </row>
    <row r="208" spans="1:5" s="127" customFormat="1" x14ac:dyDescent="0.2">
      <c r="A208" s="256">
        <v>5550</v>
      </c>
      <c r="B208" s="255" t="s">
        <v>253</v>
      </c>
      <c r="C208" s="319">
        <v>0</v>
      </c>
      <c r="D208" s="257" t="str">
        <f>+D209</f>
        <v/>
      </c>
      <c r="E208" s="255"/>
    </row>
    <row r="209" spans="1:5" s="127" customFormat="1" x14ac:dyDescent="0.2">
      <c r="A209" s="150">
        <v>5551</v>
      </c>
      <c r="B209" s="148" t="s">
        <v>253</v>
      </c>
      <c r="C209" s="296">
        <v>0</v>
      </c>
      <c r="D209" s="243" t="s">
        <v>624</v>
      </c>
      <c r="E209" s="148"/>
    </row>
    <row r="210" spans="1:5" s="127" customFormat="1" x14ac:dyDescent="0.2">
      <c r="A210" s="256">
        <v>5590</v>
      </c>
      <c r="B210" s="255" t="s">
        <v>252</v>
      </c>
      <c r="C210" s="319">
        <v>0</v>
      </c>
      <c r="D210" s="257">
        <f>SUM(D211:D219)</f>
        <v>0</v>
      </c>
      <c r="E210" s="255"/>
    </row>
    <row r="211" spans="1:5" s="127" customFormat="1" x14ac:dyDescent="0.2">
      <c r="A211" s="150">
        <v>5591</v>
      </c>
      <c r="B211" s="148" t="s">
        <v>251</v>
      </c>
      <c r="C211" s="296">
        <v>0</v>
      </c>
      <c r="D211" s="243" t="s">
        <v>624</v>
      </c>
      <c r="E211" s="148"/>
    </row>
    <row r="212" spans="1:5" s="127" customFormat="1" x14ac:dyDescent="0.2">
      <c r="A212" s="150">
        <v>5592</v>
      </c>
      <c r="B212" s="148" t="s">
        <v>250</v>
      </c>
      <c r="C212" s="296">
        <v>0</v>
      </c>
      <c r="D212" s="243" t="s">
        <v>624</v>
      </c>
      <c r="E212" s="148"/>
    </row>
    <row r="213" spans="1:5" s="127" customFormat="1" x14ac:dyDescent="0.2">
      <c r="A213" s="150">
        <v>5593</v>
      </c>
      <c r="B213" s="148" t="s">
        <v>249</v>
      </c>
      <c r="C213" s="296">
        <v>0</v>
      </c>
      <c r="D213" s="243" t="s">
        <v>624</v>
      </c>
      <c r="E213" s="148"/>
    </row>
    <row r="214" spans="1:5" s="127" customFormat="1" x14ac:dyDescent="0.2">
      <c r="A214" s="150">
        <v>5594</v>
      </c>
      <c r="B214" s="148" t="s">
        <v>248</v>
      </c>
      <c r="C214" s="296">
        <v>0</v>
      </c>
      <c r="D214" s="243" t="s">
        <v>624</v>
      </c>
      <c r="E214" s="148"/>
    </row>
    <row r="215" spans="1:5" s="127" customFormat="1" x14ac:dyDescent="0.2">
      <c r="A215" s="150">
        <v>5595</v>
      </c>
      <c r="B215" s="148" t="s">
        <v>247</v>
      </c>
      <c r="C215" s="296">
        <v>0</v>
      </c>
      <c r="D215" s="243" t="s">
        <v>624</v>
      </c>
      <c r="E215" s="148"/>
    </row>
    <row r="216" spans="1:5" s="127" customFormat="1" x14ac:dyDescent="0.2">
      <c r="A216" s="150">
        <v>5596</v>
      </c>
      <c r="B216" s="148" t="s">
        <v>246</v>
      </c>
      <c r="C216" s="296">
        <v>0</v>
      </c>
      <c r="D216" s="243" t="s">
        <v>624</v>
      </c>
      <c r="E216" s="148"/>
    </row>
    <row r="217" spans="1:5" s="127" customFormat="1" x14ac:dyDescent="0.2">
      <c r="A217" s="150">
        <v>5597</v>
      </c>
      <c r="B217" s="148" t="s">
        <v>245</v>
      </c>
      <c r="C217" s="296">
        <v>0</v>
      </c>
      <c r="D217" s="243" t="s">
        <v>624</v>
      </c>
      <c r="E217" s="148"/>
    </row>
    <row r="218" spans="1:5" s="127" customFormat="1" x14ac:dyDescent="0.2">
      <c r="A218" s="150">
        <v>5598</v>
      </c>
      <c r="B218" s="148" t="s">
        <v>244</v>
      </c>
      <c r="C218" s="296">
        <v>0</v>
      </c>
      <c r="D218" s="243" t="s">
        <v>624</v>
      </c>
      <c r="E218" s="148"/>
    </row>
    <row r="219" spans="1:5" s="127" customFormat="1" x14ac:dyDescent="0.2">
      <c r="A219" s="150">
        <v>5599</v>
      </c>
      <c r="B219" s="148" t="s">
        <v>243</v>
      </c>
      <c r="C219" s="296">
        <v>0</v>
      </c>
      <c r="D219" s="243" t="s">
        <v>624</v>
      </c>
      <c r="E219" s="148"/>
    </row>
    <row r="220" spans="1:5" s="127" customFormat="1" x14ac:dyDescent="0.2">
      <c r="A220" s="256">
        <v>5600</v>
      </c>
      <c r="B220" s="255" t="s">
        <v>242</v>
      </c>
      <c r="C220" s="319">
        <v>0</v>
      </c>
      <c r="D220" s="257">
        <f>+D221</f>
        <v>0</v>
      </c>
      <c r="E220" s="255"/>
    </row>
    <row r="221" spans="1:5" s="127" customFormat="1" x14ac:dyDescent="0.2">
      <c r="A221" s="256">
        <v>5610</v>
      </c>
      <c r="B221" s="255" t="s">
        <v>241</v>
      </c>
      <c r="C221" s="319">
        <v>0</v>
      </c>
      <c r="D221" s="257">
        <f>+D222</f>
        <v>0</v>
      </c>
      <c r="E221" s="255"/>
    </row>
    <row r="222" spans="1:5" s="127" customFormat="1" x14ac:dyDescent="0.2">
      <c r="A222" s="150">
        <v>5611</v>
      </c>
      <c r="B222" s="148" t="s">
        <v>240</v>
      </c>
      <c r="C222" s="296">
        <v>0</v>
      </c>
      <c r="D222" s="243">
        <v>0</v>
      </c>
      <c r="E222" s="148"/>
    </row>
    <row r="224" spans="1:5" ht="12.75" customHeight="1" x14ac:dyDescent="0.2">
      <c r="A224" s="227" t="s">
        <v>239</v>
      </c>
      <c r="B224" s="227"/>
    </row>
    <row r="225" spans="2:3" x14ac:dyDescent="0.2">
      <c r="B225" s="155"/>
      <c r="C225" s="155"/>
    </row>
    <row r="226" spans="2:3" x14ac:dyDescent="0.2">
      <c r="B226" s="155"/>
      <c r="C226" s="155"/>
    </row>
  </sheetData>
  <sheetProtection formatCells="0" formatColumns="0" formatRows="0" insertColumns="0" insertRows="0" insertHyperlinks="0" deleteColumns="0" deleteRows="0" sort="0" autoFilter="0" pivotTables="0"/>
  <autoFilter ref="A99:E222"/>
  <mergeCells count="3">
    <mergeCell ref="A1:C1"/>
    <mergeCell ref="A2:C2"/>
    <mergeCell ref="A3:C3"/>
  </mergeCells>
  <pageMargins left="0.7" right="0.7" top="0.75" bottom="0.75" header="0.3" footer="0.3"/>
  <pageSetup scale="78" fitToHeight="0" orientation="landscape" horizontalDpi="4294967293"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showGridLines="0" zoomScaleNormal="100" zoomScaleSheetLayoutView="100" workbookViewId="0">
      <selection activeCell="D28" sqref="D28"/>
    </sheetView>
  </sheetViews>
  <sheetFormatPr baseColWidth="10" defaultColWidth="9.140625" defaultRowHeight="11.25" x14ac:dyDescent="0.2"/>
  <cols>
    <col min="1" max="1" width="18.85546875" style="60" customWidth="1"/>
    <col min="2" max="2" width="48.140625" style="60" customWidth="1"/>
    <col min="3" max="3" width="22.85546875" style="60" customWidth="1"/>
    <col min="4" max="4" width="24.140625" style="60" customWidth="1"/>
    <col min="5" max="5" width="16.7109375" style="60" customWidth="1"/>
    <col min="6" max="16384" width="9.140625" style="60"/>
  </cols>
  <sheetData>
    <row r="1" spans="1:5" ht="18.95" customHeight="1" x14ac:dyDescent="0.2">
      <c r="A1" s="358" t="s">
        <v>1709</v>
      </c>
      <c r="B1" s="358"/>
      <c r="C1" s="358"/>
      <c r="D1" s="58" t="s">
        <v>97</v>
      </c>
      <c r="E1" s="59">
        <v>2021</v>
      </c>
    </row>
    <row r="2" spans="1:5" ht="18.95" customHeight="1" x14ac:dyDescent="0.2">
      <c r="A2" s="358" t="s">
        <v>438</v>
      </c>
      <c r="B2" s="358"/>
      <c r="C2" s="358"/>
      <c r="D2" s="58" t="s">
        <v>99</v>
      </c>
      <c r="E2" s="59" t="s">
        <v>603</v>
      </c>
    </row>
    <row r="3" spans="1:5" ht="18.95" customHeight="1" x14ac:dyDescent="0.2">
      <c r="A3" s="358" t="s">
        <v>1710</v>
      </c>
      <c r="B3" s="358"/>
      <c r="C3" s="358"/>
      <c r="D3" s="58" t="s">
        <v>100</v>
      </c>
      <c r="E3" s="59">
        <v>4</v>
      </c>
    </row>
    <row r="4" spans="1:5" x14ac:dyDescent="0.2">
      <c r="A4" s="61" t="s">
        <v>101</v>
      </c>
      <c r="B4" s="62"/>
      <c r="C4" s="62"/>
      <c r="D4" s="62"/>
      <c r="E4" s="62"/>
    </row>
    <row r="6" spans="1:5" x14ac:dyDescent="0.2">
      <c r="A6" s="62" t="s">
        <v>439</v>
      </c>
      <c r="B6" s="62"/>
      <c r="C6" s="62"/>
      <c r="D6" s="62"/>
      <c r="E6" s="62"/>
    </row>
    <row r="7" spans="1:5" x14ac:dyDescent="0.2">
      <c r="A7" s="63" t="s">
        <v>103</v>
      </c>
      <c r="B7" s="63" t="s">
        <v>104</v>
      </c>
      <c r="C7" s="63" t="s">
        <v>105</v>
      </c>
      <c r="D7" s="63" t="s">
        <v>106</v>
      </c>
      <c r="E7" s="63" t="s">
        <v>217</v>
      </c>
    </row>
    <row r="8" spans="1:5" s="131" customFormat="1" x14ac:dyDescent="0.2">
      <c r="A8" s="133">
        <v>3110</v>
      </c>
      <c r="B8" s="131" t="s">
        <v>293</v>
      </c>
      <c r="C8" s="287">
        <v>19972929.789999999</v>
      </c>
      <c r="E8" s="131" t="s">
        <v>1718</v>
      </c>
    </row>
    <row r="9" spans="1:5" s="131" customFormat="1" x14ac:dyDescent="0.2">
      <c r="A9" s="133">
        <v>3120</v>
      </c>
      <c r="B9" s="131" t="s">
        <v>440</v>
      </c>
      <c r="C9" s="287">
        <v>0</v>
      </c>
    </row>
    <row r="10" spans="1:5" s="131" customFormat="1" x14ac:dyDescent="0.2">
      <c r="A10" s="133">
        <v>3130</v>
      </c>
      <c r="B10" s="131" t="s">
        <v>441</v>
      </c>
      <c r="C10" s="287">
        <v>0</v>
      </c>
    </row>
    <row r="11" spans="1:5" x14ac:dyDescent="0.2">
      <c r="C11" s="234"/>
    </row>
    <row r="12" spans="1:5" x14ac:dyDescent="0.2">
      <c r="A12" s="62" t="s">
        <v>442</v>
      </c>
      <c r="B12" s="62"/>
      <c r="C12" s="273"/>
      <c r="D12" s="62"/>
      <c r="E12" s="62"/>
    </row>
    <row r="13" spans="1:5" x14ac:dyDescent="0.2">
      <c r="A13" s="63" t="s">
        <v>103</v>
      </c>
      <c r="B13" s="63" t="s">
        <v>104</v>
      </c>
      <c r="C13" s="274" t="s">
        <v>105</v>
      </c>
      <c r="D13" s="63" t="s">
        <v>443</v>
      </c>
      <c r="E13" s="63"/>
    </row>
    <row r="14" spans="1:5" s="131" customFormat="1" x14ac:dyDescent="0.2">
      <c r="A14" s="133">
        <v>3210</v>
      </c>
      <c r="B14" s="131" t="s">
        <v>444</v>
      </c>
      <c r="C14" s="287">
        <v>-8781648.5200000107</v>
      </c>
    </row>
    <row r="15" spans="1:5" s="131" customFormat="1" x14ac:dyDescent="0.2">
      <c r="A15" s="133">
        <v>3220</v>
      </c>
      <c r="B15" s="131" t="s">
        <v>445</v>
      </c>
      <c r="C15" s="287">
        <f>SUM(C16:C20)</f>
        <v>15858990.389999997</v>
      </c>
    </row>
    <row r="16" spans="1:5" s="131" customFormat="1" x14ac:dyDescent="0.2">
      <c r="A16" s="133" t="s">
        <v>1719</v>
      </c>
      <c r="B16" s="131" t="s">
        <v>1720</v>
      </c>
      <c r="C16" s="287">
        <v>17997337.559999999</v>
      </c>
      <c r="D16" s="131" t="s">
        <v>1721</v>
      </c>
    </row>
    <row r="17" spans="1:4" s="131" customFormat="1" x14ac:dyDescent="0.2">
      <c r="A17" s="133" t="s">
        <v>1722</v>
      </c>
      <c r="B17" s="131" t="s">
        <v>1723</v>
      </c>
      <c r="C17" s="287">
        <v>5002487.0999999996</v>
      </c>
      <c r="D17" s="131" t="s">
        <v>1721</v>
      </c>
    </row>
    <row r="18" spans="1:4" s="131" customFormat="1" x14ac:dyDescent="0.2">
      <c r="A18" s="133" t="s">
        <v>1724</v>
      </c>
      <c r="B18" s="131" t="s">
        <v>1725</v>
      </c>
      <c r="C18" s="287">
        <v>77433.119999999995</v>
      </c>
      <c r="D18" s="131" t="s">
        <v>1721</v>
      </c>
    </row>
    <row r="19" spans="1:4" s="131" customFormat="1" x14ac:dyDescent="0.2">
      <c r="A19" s="133" t="s">
        <v>1726</v>
      </c>
      <c r="B19" s="131" t="s">
        <v>1727</v>
      </c>
      <c r="C19" s="287">
        <v>2288.6999999999998</v>
      </c>
      <c r="D19" s="131" t="s">
        <v>1721</v>
      </c>
    </row>
    <row r="20" spans="1:4" s="131" customFormat="1" x14ac:dyDescent="0.2">
      <c r="A20" s="133" t="s">
        <v>1728</v>
      </c>
      <c r="B20" s="131" t="s">
        <v>1729</v>
      </c>
      <c r="C20" s="287">
        <v>-7220556.0899999999</v>
      </c>
      <c r="D20" s="131" t="s">
        <v>1721</v>
      </c>
    </row>
    <row r="21" spans="1:4" s="131" customFormat="1" x14ac:dyDescent="0.2">
      <c r="A21" s="133">
        <v>3230</v>
      </c>
      <c r="B21" s="131" t="s">
        <v>446</v>
      </c>
      <c r="C21" s="287">
        <v>0</v>
      </c>
    </row>
    <row r="22" spans="1:4" s="131" customFormat="1" x14ac:dyDescent="0.2">
      <c r="A22" s="133">
        <v>3231</v>
      </c>
      <c r="B22" s="131" t="s">
        <v>447</v>
      </c>
      <c r="C22" s="287">
        <v>0</v>
      </c>
    </row>
    <row r="23" spans="1:4" s="131" customFormat="1" x14ac:dyDescent="0.2">
      <c r="A23" s="133">
        <v>3232</v>
      </c>
      <c r="B23" s="131" t="s">
        <v>448</v>
      </c>
      <c r="C23" s="287">
        <v>0</v>
      </c>
    </row>
    <row r="24" spans="1:4" s="131" customFormat="1" x14ac:dyDescent="0.2">
      <c r="A24" s="133">
        <v>3233</v>
      </c>
      <c r="B24" s="131" t="s">
        <v>449</v>
      </c>
      <c r="C24" s="287">
        <v>0</v>
      </c>
    </row>
    <row r="25" spans="1:4" s="131" customFormat="1" x14ac:dyDescent="0.2">
      <c r="A25" s="133">
        <v>3239</v>
      </c>
      <c r="B25" s="131" t="s">
        <v>450</v>
      </c>
      <c r="C25" s="287">
        <v>0</v>
      </c>
    </row>
    <row r="26" spans="1:4" s="131" customFormat="1" x14ac:dyDescent="0.2">
      <c r="A26" s="133">
        <v>3240</v>
      </c>
      <c r="B26" s="131" t="s">
        <v>451</v>
      </c>
      <c r="C26" s="287">
        <v>0</v>
      </c>
    </row>
    <row r="27" spans="1:4" s="131" customFormat="1" x14ac:dyDescent="0.2">
      <c r="A27" s="133">
        <v>3241</v>
      </c>
      <c r="B27" s="131" t="s">
        <v>452</v>
      </c>
      <c r="C27" s="287">
        <v>0</v>
      </c>
    </row>
    <row r="28" spans="1:4" s="131" customFormat="1" x14ac:dyDescent="0.2">
      <c r="A28" s="133">
        <v>3242</v>
      </c>
      <c r="B28" s="131" t="s">
        <v>453</v>
      </c>
      <c r="C28" s="287">
        <v>0</v>
      </c>
    </row>
    <row r="29" spans="1:4" s="131" customFormat="1" x14ac:dyDescent="0.2">
      <c r="A29" s="133">
        <v>3243</v>
      </c>
      <c r="B29" s="131" t="s">
        <v>454</v>
      </c>
      <c r="C29" s="287">
        <v>0</v>
      </c>
    </row>
    <row r="30" spans="1:4" s="131" customFormat="1" x14ac:dyDescent="0.2">
      <c r="A30" s="133">
        <v>3250</v>
      </c>
      <c r="B30" s="131" t="s">
        <v>455</v>
      </c>
      <c r="C30" s="287">
        <v>0</v>
      </c>
    </row>
    <row r="31" spans="1:4" s="131" customFormat="1" x14ac:dyDescent="0.2">
      <c r="A31" s="133">
        <v>3251</v>
      </c>
      <c r="B31" s="131" t="s">
        <v>456</v>
      </c>
      <c r="C31" s="287">
        <v>0</v>
      </c>
    </row>
    <row r="32" spans="1:4" s="131" customFormat="1" x14ac:dyDescent="0.2">
      <c r="A32" s="133">
        <v>3252</v>
      </c>
      <c r="B32" s="131" t="s">
        <v>457</v>
      </c>
      <c r="C32" s="287">
        <v>0</v>
      </c>
    </row>
    <row r="34" spans="2:3" x14ac:dyDescent="0.2">
      <c r="B34" s="392" t="s">
        <v>239</v>
      </c>
      <c r="C34" s="392"/>
    </row>
    <row r="35" spans="2:3" x14ac:dyDescent="0.2">
      <c r="B35" s="155"/>
      <c r="C35" s="155"/>
    </row>
    <row r="36" spans="2:3" x14ac:dyDescent="0.2">
      <c r="B36" s="155"/>
      <c r="C36" s="155"/>
    </row>
    <row r="37" spans="2:3" x14ac:dyDescent="0.2">
      <c r="B37" s="155" t="s">
        <v>1704</v>
      </c>
      <c r="C37" s="41"/>
    </row>
    <row r="38" spans="2:3" ht="22.5" x14ac:dyDescent="0.2">
      <c r="B38" s="219" t="s">
        <v>1705</v>
      </c>
      <c r="C38" s="41"/>
    </row>
    <row r="39" spans="2:3" x14ac:dyDescent="0.2">
      <c r="B39" s="155"/>
      <c r="C39" s="41"/>
    </row>
    <row r="40" spans="2:3" x14ac:dyDescent="0.2">
      <c r="B40" s="155" t="s">
        <v>1704</v>
      </c>
      <c r="C40" s="41"/>
    </row>
    <row r="41" spans="2:3" ht="22.5" x14ac:dyDescent="0.2">
      <c r="B41" s="219" t="s">
        <v>1706</v>
      </c>
      <c r="C41" s="41"/>
    </row>
    <row r="42" spans="2:3" x14ac:dyDescent="0.2">
      <c r="B42" s="155"/>
      <c r="C42" s="41"/>
    </row>
    <row r="43" spans="2:3" x14ac:dyDescent="0.2">
      <c r="B43" s="155"/>
      <c r="C43" s="41"/>
    </row>
    <row r="44" spans="2:3" x14ac:dyDescent="0.2">
      <c r="B44" s="155" t="s">
        <v>1704</v>
      </c>
      <c r="C44" s="41"/>
    </row>
    <row r="45" spans="2:3" x14ac:dyDescent="0.2">
      <c r="B45" s="20" t="s">
        <v>1707</v>
      </c>
      <c r="C45" s="41"/>
    </row>
    <row r="46" spans="2:3" x14ac:dyDescent="0.2">
      <c r="B46" s="20" t="s">
        <v>1708</v>
      </c>
      <c r="C46" s="41"/>
    </row>
  </sheetData>
  <sheetProtection formatCells="0" formatColumns="0" formatRows="0" insertColumns="0" insertRows="0" insertHyperlinks="0" deleteColumns="0" deleteRows="0" sort="0" autoFilter="0" pivotTables="0"/>
  <protectedRanges>
    <protectedRange sqref="B37:B38 B40:B41 B44:B45" name="Rango1_1_1_2_1_5_1"/>
  </protectedRanges>
  <mergeCells count="4">
    <mergeCell ref="A1:C1"/>
    <mergeCell ref="A2:C2"/>
    <mergeCell ref="A3:C3"/>
    <mergeCell ref="B34:C34"/>
  </mergeCells>
  <pageMargins left="0.7" right="0.7" top="0.75" bottom="0.75" header="0.3" footer="0.3"/>
  <pageSetup paperSize="9" fitToHeight="0"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4"/>
  <sheetViews>
    <sheetView showGridLines="0" zoomScaleNormal="100" zoomScaleSheetLayoutView="100" workbookViewId="0">
      <selection activeCell="C29" sqref="C29"/>
    </sheetView>
  </sheetViews>
  <sheetFormatPr baseColWidth="10" defaultColWidth="9.140625" defaultRowHeight="11.25" x14ac:dyDescent="0.2"/>
  <cols>
    <col min="1" max="1" width="19.7109375" style="60" customWidth="1"/>
    <col min="2" max="2" width="63.42578125" style="60" bestFit="1" customWidth="1"/>
    <col min="3" max="3" width="15.28515625" style="60" bestFit="1" customWidth="1"/>
    <col min="4" max="4" width="16.42578125" style="60" bestFit="1" customWidth="1"/>
    <col min="5" max="5" width="19.140625" style="60" customWidth="1"/>
    <col min="6" max="6" width="9.140625" style="60"/>
    <col min="7" max="7" width="22.140625" style="60" bestFit="1" customWidth="1"/>
    <col min="8" max="8" width="11.5703125" style="60" customWidth="1"/>
    <col min="9" max="16384" width="9.140625" style="60"/>
  </cols>
  <sheetData>
    <row r="1" spans="1:5" s="66" customFormat="1" ht="18.95" customHeight="1" x14ac:dyDescent="0.25">
      <c r="A1" s="358" t="s">
        <v>1709</v>
      </c>
      <c r="B1" s="358"/>
      <c r="C1" s="358"/>
      <c r="D1" s="58" t="s">
        <v>97</v>
      </c>
      <c r="E1" s="59">
        <v>2021</v>
      </c>
    </row>
    <row r="2" spans="1:5" s="66" customFormat="1" ht="18.95" customHeight="1" x14ac:dyDescent="0.25">
      <c r="A2" s="358" t="s">
        <v>458</v>
      </c>
      <c r="B2" s="358"/>
      <c r="C2" s="358"/>
      <c r="D2" s="58" t="s">
        <v>99</v>
      </c>
      <c r="E2" s="59" t="s">
        <v>603</v>
      </c>
    </row>
    <row r="3" spans="1:5" s="66" customFormat="1" ht="18.95" customHeight="1" x14ac:dyDescent="0.25">
      <c r="A3" s="358" t="s">
        <v>1710</v>
      </c>
      <c r="B3" s="358"/>
      <c r="C3" s="358"/>
      <c r="D3" s="58" t="s">
        <v>100</v>
      </c>
      <c r="E3" s="59">
        <v>4</v>
      </c>
    </row>
    <row r="4" spans="1:5" x14ac:dyDescent="0.2">
      <c r="A4" s="61" t="s">
        <v>101</v>
      </c>
      <c r="B4" s="62"/>
      <c r="C4" s="62"/>
      <c r="D4" s="62"/>
      <c r="E4" s="62"/>
    </row>
    <row r="6" spans="1:5" x14ac:dyDescent="0.2">
      <c r="A6" s="62" t="s">
        <v>459</v>
      </c>
      <c r="B6" s="62"/>
      <c r="C6" s="62"/>
      <c r="D6" s="62"/>
    </row>
    <row r="7" spans="1:5" x14ac:dyDescent="0.2">
      <c r="A7" s="63" t="s">
        <v>103</v>
      </c>
      <c r="B7" s="63" t="s">
        <v>460</v>
      </c>
      <c r="C7" s="67">
        <v>2021</v>
      </c>
      <c r="D7" s="67">
        <v>2020</v>
      </c>
    </row>
    <row r="8" spans="1:5" s="131" customFormat="1" x14ac:dyDescent="0.2">
      <c r="A8" s="133">
        <v>1111</v>
      </c>
      <c r="B8" s="131" t="s">
        <v>461</v>
      </c>
      <c r="C8" s="286">
        <f>+C9</f>
        <v>13500</v>
      </c>
      <c r="D8" s="286">
        <f>+D9</f>
        <v>8500</v>
      </c>
    </row>
    <row r="9" spans="1:5" s="131" customFormat="1" x14ac:dyDescent="0.2">
      <c r="A9" s="133" t="s">
        <v>1730</v>
      </c>
      <c r="B9" s="119" t="s">
        <v>1731</v>
      </c>
      <c r="C9" s="286">
        <f>SUM(C10:C14)</f>
        <v>13500</v>
      </c>
      <c r="D9" s="286">
        <f>SUM(D10:D14)</f>
        <v>8500</v>
      </c>
    </row>
    <row r="10" spans="1:5" s="131" customFormat="1" x14ac:dyDescent="0.2">
      <c r="A10" s="133" t="s">
        <v>1451</v>
      </c>
      <c r="B10" s="119" t="s">
        <v>1732</v>
      </c>
      <c r="C10" s="287">
        <v>4000</v>
      </c>
      <c r="D10" s="287">
        <v>4000</v>
      </c>
    </row>
    <row r="11" spans="1:5" s="131" customFormat="1" x14ac:dyDescent="0.2">
      <c r="A11" s="133" t="s">
        <v>1453</v>
      </c>
      <c r="B11" s="119" t="s">
        <v>1733</v>
      </c>
      <c r="C11" s="287">
        <v>2000</v>
      </c>
      <c r="D11" s="287">
        <v>2000</v>
      </c>
    </row>
    <row r="12" spans="1:5" s="131" customFormat="1" x14ac:dyDescent="0.2">
      <c r="A12" s="133" t="s">
        <v>1455</v>
      </c>
      <c r="B12" s="119" t="s">
        <v>1734</v>
      </c>
      <c r="C12" s="287">
        <v>2500</v>
      </c>
      <c r="D12" s="287">
        <v>2500</v>
      </c>
    </row>
    <row r="13" spans="1:5" s="131" customFormat="1" x14ac:dyDescent="0.2">
      <c r="A13" s="133" t="s">
        <v>1461</v>
      </c>
      <c r="B13" s="119" t="s">
        <v>1735</v>
      </c>
      <c r="C13" s="287">
        <v>2500</v>
      </c>
      <c r="D13" s="287">
        <v>0</v>
      </c>
    </row>
    <row r="14" spans="1:5" s="131" customFormat="1" x14ac:dyDescent="0.2">
      <c r="A14" s="133" t="s">
        <v>1463</v>
      </c>
      <c r="B14" s="119" t="s">
        <v>1736</v>
      </c>
      <c r="C14" s="287">
        <v>2500</v>
      </c>
      <c r="D14" s="287">
        <v>0</v>
      </c>
    </row>
    <row r="15" spans="1:5" s="131" customFormat="1" x14ac:dyDescent="0.2">
      <c r="A15" s="135">
        <v>1112</v>
      </c>
      <c r="B15" s="252" t="s">
        <v>462</v>
      </c>
      <c r="C15" s="286">
        <f>+C16</f>
        <v>6132234.9299999997</v>
      </c>
      <c r="D15" s="286">
        <f>+D16</f>
        <v>11478640.98</v>
      </c>
    </row>
    <row r="16" spans="1:5" s="131" customFormat="1" x14ac:dyDescent="0.2">
      <c r="A16" s="135" t="s">
        <v>1737</v>
      </c>
      <c r="B16" s="119" t="s">
        <v>1738</v>
      </c>
      <c r="C16" s="286">
        <f>+C17</f>
        <v>6132234.9299999997</v>
      </c>
      <c r="D16" s="286">
        <f>+D17</f>
        <v>11478640.98</v>
      </c>
    </row>
    <row r="17" spans="1:6" s="131" customFormat="1" x14ac:dyDescent="0.2">
      <c r="A17" s="135" t="s">
        <v>1471</v>
      </c>
      <c r="B17" s="119" t="s">
        <v>1739</v>
      </c>
      <c r="C17" s="286">
        <f>SUM(C18:C23)</f>
        <v>6132234.9299999997</v>
      </c>
      <c r="D17" s="286">
        <f>SUM(D18:D23)</f>
        <v>11478640.98</v>
      </c>
    </row>
    <row r="18" spans="1:6" s="131" customFormat="1" x14ac:dyDescent="0.2">
      <c r="A18" s="133" t="s">
        <v>1740</v>
      </c>
      <c r="B18" s="119" t="s">
        <v>1741</v>
      </c>
      <c r="C18" s="287">
        <v>-1638.73</v>
      </c>
      <c r="D18" s="287">
        <v>43515.519999999997</v>
      </c>
    </row>
    <row r="19" spans="1:6" s="131" customFormat="1" x14ac:dyDescent="0.2">
      <c r="A19" s="133" t="s">
        <v>1742</v>
      </c>
      <c r="B19" s="119" t="s">
        <v>1743</v>
      </c>
      <c r="C19" s="287">
        <v>2221080.9500000002</v>
      </c>
      <c r="D19" s="287">
        <v>1095020.47</v>
      </c>
    </row>
    <row r="20" spans="1:6" s="131" customFormat="1" x14ac:dyDescent="0.2">
      <c r="A20" s="133" t="s">
        <v>1744</v>
      </c>
      <c r="B20" s="119" t="s">
        <v>1745</v>
      </c>
      <c r="C20" s="287">
        <v>52000</v>
      </c>
      <c r="D20" s="287">
        <v>52000</v>
      </c>
    </row>
    <row r="21" spans="1:6" s="131" customFormat="1" x14ac:dyDescent="0.2">
      <c r="A21" s="133" t="s">
        <v>1746</v>
      </c>
      <c r="B21" s="119" t="s">
        <v>1747</v>
      </c>
      <c r="C21" s="287">
        <v>683732.15</v>
      </c>
      <c r="D21" s="287">
        <v>5896240.4000000004</v>
      </c>
    </row>
    <row r="22" spans="1:6" s="131" customFormat="1" x14ac:dyDescent="0.2">
      <c r="A22" s="133" t="s">
        <v>1748</v>
      </c>
      <c r="B22" s="119" t="s">
        <v>1749</v>
      </c>
      <c r="C22" s="287">
        <v>49170.75</v>
      </c>
      <c r="D22" s="287">
        <v>26505.1</v>
      </c>
    </row>
    <row r="23" spans="1:6" s="131" customFormat="1" x14ac:dyDescent="0.2">
      <c r="A23" s="133" t="s">
        <v>1750</v>
      </c>
      <c r="B23" s="119" t="s">
        <v>1751</v>
      </c>
      <c r="C23" s="287">
        <v>3127889.81</v>
      </c>
      <c r="D23" s="287">
        <v>4365359.49</v>
      </c>
    </row>
    <row r="24" spans="1:6" s="131" customFormat="1" x14ac:dyDescent="0.2">
      <c r="A24" s="133">
        <v>1113</v>
      </c>
      <c r="B24" s="131" t="s">
        <v>463</v>
      </c>
      <c r="C24" s="287">
        <v>0</v>
      </c>
      <c r="D24" s="287">
        <v>0</v>
      </c>
    </row>
    <row r="25" spans="1:6" s="131" customFormat="1" x14ac:dyDescent="0.2">
      <c r="A25" s="133">
        <v>1114</v>
      </c>
      <c r="B25" s="131" t="s">
        <v>107</v>
      </c>
      <c r="C25" s="287">
        <v>0</v>
      </c>
      <c r="D25" s="287">
        <v>0</v>
      </c>
    </row>
    <row r="26" spans="1:6" s="131" customFormat="1" x14ac:dyDescent="0.2">
      <c r="A26" s="133">
        <v>1115</v>
      </c>
      <c r="B26" s="131" t="s">
        <v>108</v>
      </c>
      <c r="C26" s="287">
        <v>0</v>
      </c>
      <c r="D26" s="287">
        <v>0</v>
      </c>
    </row>
    <row r="27" spans="1:6" s="131" customFormat="1" x14ac:dyDescent="0.2">
      <c r="A27" s="133">
        <v>1116</v>
      </c>
      <c r="B27" s="131" t="s">
        <v>464</v>
      </c>
      <c r="C27" s="287">
        <v>0</v>
      </c>
      <c r="D27" s="287">
        <v>0</v>
      </c>
    </row>
    <row r="28" spans="1:6" s="131" customFormat="1" x14ac:dyDescent="0.2">
      <c r="A28" s="133">
        <v>1119</v>
      </c>
      <c r="B28" s="131" t="s">
        <v>465</v>
      </c>
      <c r="C28" s="287">
        <v>0</v>
      </c>
      <c r="D28" s="287">
        <v>0</v>
      </c>
    </row>
    <row r="29" spans="1:6" s="131" customFormat="1" x14ac:dyDescent="0.2">
      <c r="A29" s="135">
        <v>1110</v>
      </c>
      <c r="B29" s="134" t="s">
        <v>466</v>
      </c>
      <c r="C29" s="286">
        <f>+C8+C15</f>
        <v>6145734.9299999997</v>
      </c>
      <c r="D29" s="286">
        <f>+D8+D15</f>
        <v>11487140.98</v>
      </c>
      <c r="E29" s="71"/>
      <c r="F29" s="71"/>
    </row>
    <row r="32" spans="1:6" x14ac:dyDescent="0.2">
      <c r="A32" s="62" t="s">
        <v>467</v>
      </c>
      <c r="B32" s="62"/>
      <c r="C32" s="62"/>
      <c r="D32" s="62"/>
    </row>
    <row r="33" spans="1:4" x14ac:dyDescent="0.2">
      <c r="A33" s="63" t="s">
        <v>103</v>
      </c>
      <c r="B33" s="63" t="s">
        <v>460</v>
      </c>
      <c r="C33" s="67" t="s">
        <v>611</v>
      </c>
      <c r="D33" s="67" t="s">
        <v>469</v>
      </c>
    </row>
    <row r="34" spans="1:4" s="131" customFormat="1" x14ac:dyDescent="0.2">
      <c r="A34" s="135">
        <v>1230</v>
      </c>
      <c r="B34" s="252" t="s">
        <v>156</v>
      </c>
      <c r="C34" s="286">
        <v>0</v>
      </c>
      <c r="D34" s="286">
        <v>0</v>
      </c>
    </row>
    <row r="35" spans="1:4" s="131" customFormat="1" x14ac:dyDescent="0.2">
      <c r="A35" s="133">
        <v>1231</v>
      </c>
      <c r="B35" s="131" t="s">
        <v>157</v>
      </c>
      <c r="C35" s="287">
        <v>0</v>
      </c>
      <c r="D35" s="287">
        <v>0</v>
      </c>
    </row>
    <row r="36" spans="1:4" s="131" customFormat="1" x14ac:dyDescent="0.2">
      <c r="A36" s="133">
        <v>1232</v>
      </c>
      <c r="B36" s="131" t="s">
        <v>158</v>
      </c>
      <c r="C36" s="287">
        <v>0</v>
      </c>
      <c r="D36" s="287">
        <v>0</v>
      </c>
    </row>
    <row r="37" spans="1:4" s="131" customFormat="1" x14ac:dyDescent="0.2">
      <c r="A37" s="133">
        <v>1233</v>
      </c>
      <c r="B37" s="131" t="s">
        <v>159</v>
      </c>
      <c r="C37" s="287">
        <v>0</v>
      </c>
      <c r="D37" s="287">
        <v>0</v>
      </c>
    </row>
    <row r="38" spans="1:4" s="131" customFormat="1" x14ac:dyDescent="0.2">
      <c r="A38" s="133">
        <v>1234</v>
      </c>
      <c r="B38" s="131" t="s">
        <v>160</v>
      </c>
      <c r="C38" s="287">
        <v>0</v>
      </c>
      <c r="D38" s="287">
        <v>0</v>
      </c>
    </row>
    <row r="39" spans="1:4" s="131" customFormat="1" x14ac:dyDescent="0.2">
      <c r="A39" s="133">
        <v>1235</v>
      </c>
      <c r="B39" s="131" t="s">
        <v>161</v>
      </c>
      <c r="C39" s="287">
        <v>0</v>
      </c>
      <c r="D39" s="287">
        <v>0</v>
      </c>
    </row>
    <row r="40" spans="1:4" s="131" customFormat="1" x14ac:dyDescent="0.2">
      <c r="A40" s="133">
        <v>1236</v>
      </c>
      <c r="B40" s="131" t="s">
        <v>162</v>
      </c>
      <c r="C40" s="287">
        <v>0</v>
      </c>
      <c r="D40" s="287">
        <v>0</v>
      </c>
    </row>
    <row r="41" spans="1:4" s="131" customFormat="1" x14ac:dyDescent="0.2">
      <c r="A41" s="133">
        <v>1239</v>
      </c>
      <c r="B41" s="131" t="s">
        <v>163</v>
      </c>
      <c r="C41" s="287">
        <v>0</v>
      </c>
      <c r="D41" s="287">
        <v>0</v>
      </c>
    </row>
    <row r="42" spans="1:4" s="131" customFormat="1" x14ac:dyDescent="0.2">
      <c r="A42" s="135">
        <v>1240</v>
      </c>
      <c r="B42" s="252" t="s">
        <v>164</v>
      </c>
      <c r="C42" s="286">
        <f>SUM(C43:C50)</f>
        <v>277640.14999999997</v>
      </c>
      <c r="D42" s="286">
        <f>SUM(D43:D50)</f>
        <v>269027.01</v>
      </c>
    </row>
    <row r="43" spans="1:4" s="131" customFormat="1" x14ac:dyDescent="0.2">
      <c r="A43" s="133">
        <v>1241</v>
      </c>
      <c r="B43" s="131" t="s">
        <v>165</v>
      </c>
      <c r="C43" s="287">
        <v>246606.53</v>
      </c>
      <c r="D43" s="287">
        <v>237993.39</v>
      </c>
    </row>
    <row r="44" spans="1:4" s="131" customFormat="1" x14ac:dyDescent="0.2">
      <c r="A44" s="133">
        <v>1242</v>
      </c>
      <c r="B44" s="131" t="s">
        <v>166</v>
      </c>
      <c r="C44" s="287">
        <v>24137.07</v>
      </c>
      <c r="D44" s="287">
        <v>24137.07</v>
      </c>
    </row>
    <row r="45" spans="1:4" s="131" customFormat="1" x14ac:dyDescent="0.2">
      <c r="A45" s="133">
        <v>1243</v>
      </c>
      <c r="B45" s="131" t="s">
        <v>167</v>
      </c>
      <c r="C45" s="287">
        <v>6896.55</v>
      </c>
      <c r="D45" s="287">
        <v>6896.55</v>
      </c>
    </row>
    <row r="46" spans="1:4" s="131" customFormat="1" x14ac:dyDescent="0.2">
      <c r="A46" s="133">
        <v>1244</v>
      </c>
      <c r="B46" s="131" t="s">
        <v>168</v>
      </c>
      <c r="C46" s="287">
        <v>0</v>
      </c>
      <c r="D46" s="287">
        <v>0</v>
      </c>
    </row>
    <row r="47" spans="1:4" s="131" customFormat="1" x14ac:dyDescent="0.2">
      <c r="A47" s="133">
        <v>1245</v>
      </c>
      <c r="B47" s="131" t="s">
        <v>169</v>
      </c>
      <c r="C47" s="287">
        <v>0</v>
      </c>
      <c r="D47" s="287">
        <v>0</v>
      </c>
    </row>
    <row r="48" spans="1:4" s="131" customFormat="1" x14ac:dyDescent="0.2">
      <c r="A48" s="133">
        <v>1246</v>
      </c>
      <c r="B48" s="131" t="s">
        <v>170</v>
      </c>
      <c r="C48" s="287">
        <v>0</v>
      </c>
      <c r="D48" s="287">
        <v>0</v>
      </c>
    </row>
    <row r="49" spans="1:4" s="131" customFormat="1" x14ac:dyDescent="0.2">
      <c r="A49" s="133">
        <v>1247</v>
      </c>
      <c r="B49" s="131" t="s">
        <v>171</v>
      </c>
      <c r="C49" s="287">
        <v>0</v>
      </c>
      <c r="D49" s="287">
        <v>0</v>
      </c>
    </row>
    <row r="50" spans="1:4" s="131" customFormat="1" x14ac:dyDescent="0.2">
      <c r="A50" s="133">
        <v>1248</v>
      </c>
      <c r="B50" s="131" t="s">
        <v>172</v>
      </c>
      <c r="C50" s="287">
        <v>0</v>
      </c>
      <c r="D50" s="287">
        <v>0</v>
      </c>
    </row>
    <row r="51" spans="1:4" s="131" customFormat="1" x14ac:dyDescent="0.2">
      <c r="A51" s="135">
        <v>1250</v>
      </c>
      <c r="B51" s="252" t="s">
        <v>176</v>
      </c>
      <c r="C51" s="286">
        <f>SUM(C52:C56)</f>
        <v>119972.04000000001</v>
      </c>
      <c r="D51" s="286">
        <f>SUM(D52:D56)</f>
        <v>119972.04000000001</v>
      </c>
    </row>
    <row r="52" spans="1:4" s="131" customFormat="1" x14ac:dyDescent="0.2">
      <c r="A52" s="133">
        <v>1251</v>
      </c>
      <c r="B52" s="131" t="s">
        <v>177</v>
      </c>
      <c r="C52" s="287">
        <v>57280.66</v>
      </c>
      <c r="D52" s="287">
        <v>57280.66</v>
      </c>
    </row>
    <row r="53" spans="1:4" s="131" customFormat="1" x14ac:dyDescent="0.2">
      <c r="A53" s="133">
        <v>1252</v>
      </c>
      <c r="B53" s="131" t="s">
        <v>178</v>
      </c>
      <c r="C53" s="287">
        <v>0</v>
      </c>
      <c r="D53" s="287">
        <v>0</v>
      </c>
    </row>
    <row r="54" spans="1:4" s="131" customFormat="1" x14ac:dyDescent="0.2">
      <c r="A54" s="133">
        <v>1253</v>
      </c>
      <c r="B54" s="131" t="s">
        <v>179</v>
      </c>
      <c r="C54" s="287">
        <v>0</v>
      </c>
      <c r="D54" s="287">
        <v>0</v>
      </c>
    </row>
    <row r="55" spans="1:4" s="131" customFormat="1" x14ac:dyDescent="0.2">
      <c r="A55" s="133">
        <v>1254</v>
      </c>
      <c r="B55" s="131" t="s">
        <v>180</v>
      </c>
      <c r="C55" s="287">
        <v>62691.38</v>
      </c>
      <c r="D55" s="287">
        <v>62691.38</v>
      </c>
    </row>
    <row r="56" spans="1:4" s="131" customFormat="1" x14ac:dyDescent="0.2">
      <c r="A56" s="133">
        <v>1259</v>
      </c>
      <c r="B56" s="131" t="s">
        <v>181</v>
      </c>
      <c r="C56" s="287">
        <v>0</v>
      </c>
      <c r="D56" s="287">
        <v>0</v>
      </c>
    </row>
    <row r="57" spans="1:4" x14ac:dyDescent="0.2">
      <c r="A57" s="64"/>
      <c r="B57" s="69" t="s">
        <v>470</v>
      </c>
      <c r="C57" s="234">
        <v>0</v>
      </c>
      <c r="D57" s="233">
        <v>0</v>
      </c>
    </row>
    <row r="59" spans="1:4" x14ac:dyDescent="0.2">
      <c r="A59" s="62" t="s">
        <v>471</v>
      </c>
      <c r="B59" s="62"/>
      <c r="C59" s="62"/>
      <c r="D59" s="62"/>
    </row>
    <row r="60" spans="1:4" x14ac:dyDescent="0.2">
      <c r="A60" s="63" t="s">
        <v>103</v>
      </c>
      <c r="B60" s="63" t="s">
        <v>460</v>
      </c>
      <c r="C60" s="67">
        <v>2021</v>
      </c>
      <c r="D60" s="67">
        <v>2020</v>
      </c>
    </row>
    <row r="61" spans="1:4" s="131" customFormat="1" x14ac:dyDescent="0.2">
      <c r="A61" s="135">
        <v>3210</v>
      </c>
      <c r="B61" s="252" t="s">
        <v>472</v>
      </c>
      <c r="C61" s="286">
        <v>-8781648.5200000107</v>
      </c>
      <c r="D61" s="286">
        <v>-7220852.0900000036</v>
      </c>
    </row>
    <row r="62" spans="1:4" s="131" customFormat="1" x14ac:dyDescent="0.2">
      <c r="A62" s="133"/>
      <c r="B62" s="134" t="s">
        <v>473</v>
      </c>
      <c r="C62" s="286">
        <f>+C63+C75-C107</f>
        <v>3361363.450000002</v>
      </c>
      <c r="D62" s="286">
        <f>+D63+D75-D107</f>
        <v>9893976.9199999981</v>
      </c>
    </row>
    <row r="63" spans="1:4" s="131" customFormat="1" x14ac:dyDescent="0.2">
      <c r="A63" s="135">
        <v>5400</v>
      </c>
      <c r="B63" s="252" t="s">
        <v>287</v>
      </c>
      <c r="C63" s="286">
        <v>0</v>
      </c>
      <c r="D63" s="286">
        <v>0</v>
      </c>
    </row>
    <row r="64" spans="1:4" s="131" customFormat="1" x14ac:dyDescent="0.2">
      <c r="A64" s="133">
        <v>5410</v>
      </c>
      <c r="B64" s="131" t="s">
        <v>474</v>
      </c>
      <c r="C64" s="287">
        <v>0</v>
      </c>
      <c r="D64" s="287">
        <v>0</v>
      </c>
    </row>
    <row r="65" spans="1:4" s="131" customFormat="1" x14ac:dyDescent="0.2">
      <c r="A65" s="133">
        <v>5411</v>
      </c>
      <c r="B65" s="131" t="s">
        <v>285</v>
      </c>
      <c r="C65" s="287">
        <v>0</v>
      </c>
      <c r="D65" s="287">
        <v>0</v>
      </c>
    </row>
    <row r="66" spans="1:4" s="131" customFormat="1" x14ac:dyDescent="0.2">
      <c r="A66" s="133">
        <v>5420</v>
      </c>
      <c r="B66" s="131" t="s">
        <v>475</v>
      </c>
      <c r="C66" s="287">
        <v>0</v>
      </c>
      <c r="D66" s="287">
        <v>0</v>
      </c>
    </row>
    <row r="67" spans="1:4" s="131" customFormat="1" x14ac:dyDescent="0.2">
      <c r="A67" s="133">
        <v>5421</v>
      </c>
      <c r="B67" s="131" t="s">
        <v>282</v>
      </c>
      <c r="C67" s="287">
        <v>0</v>
      </c>
      <c r="D67" s="287">
        <v>0</v>
      </c>
    </row>
    <row r="68" spans="1:4" s="131" customFormat="1" x14ac:dyDescent="0.2">
      <c r="A68" s="133">
        <v>5430</v>
      </c>
      <c r="B68" s="131" t="s">
        <v>476</v>
      </c>
      <c r="C68" s="287">
        <v>0</v>
      </c>
      <c r="D68" s="287">
        <v>0</v>
      </c>
    </row>
    <row r="69" spans="1:4" s="131" customFormat="1" x14ac:dyDescent="0.2">
      <c r="A69" s="133">
        <v>5431</v>
      </c>
      <c r="B69" s="131" t="s">
        <v>279</v>
      </c>
      <c r="C69" s="287">
        <v>0</v>
      </c>
      <c r="D69" s="287">
        <v>0</v>
      </c>
    </row>
    <row r="70" spans="1:4" s="131" customFormat="1" x14ac:dyDescent="0.2">
      <c r="A70" s="133">
        <v>5440</v>
      </c>
      <c r="B70" s="131" t="s">
        <v>477</v>
      </c>
      <c r="C70" s="287">
        <v>0</v>
      </c>
      <c r="D70" s="287">
        <v>0</v>
      </c>
    </row>
    <row r="71" spans="1:4" s="131" customFormat="1" x14ac:dyDescent="0.2">
      <c r="A71" s="133">
        <v>5441</v>
      </c>
      <c r="B71" s="131" t="s">
        <v>477</v>
      </c>
      <c r="C71" s="287">
        <v>0</v>
      </c>
      <c r="D71" s="287">
        <v>0</v>
      </c>
    </row>
    <row r="72" spans="1:4" s="131" customFormat="1" x14ac:dyDescent="0.2">
      <c r="A72" s="133">
        <v>5450</v>
      </c>
      <c r="B72" s="131" t="s">
        <v>478</v>
      </c>
      <c r="C72" s="287">
        <v>0</v>
      </c>
      <c r="D72" s="287">
        <v>0</v>
      </c>
    </row>
    <row r="73" spans="1:4" s="131" customFormat="1" x14ac:dyDescent="0.2">
      <c r="A73" s="133">
        <v>5451</v>
      </c>
      <c r="B73" s="131" t="s">
        <v>275</v>
      </c>
      <c r="C73" s="287">
        <v>0</v>
      </c>
      <c r="D73" s="287">
        <v>0</v>
      </c>
    </row>
    <row r="74" spans="1:4" s="131" customFormat="1" x14ac:dyDescent="0.2">
      <c r="A74" s="133">
        <v>5452</v>
      </c>
      <c r="B74" s="131" t="s">
        <v>274</v>
      </c>
      <c r="C74" s="287">
        <v>0</v>
      </c>
      <c r="D74" s="287">
        <v>0</v>
      </c>
    </row>
    <row r="75" spans="1:4" s="131" customFormat="1" x14ac:dyDescent="0.2">
      <c r="A75" s="135">
        <v>5500</v>
      </c>
      <c r="B75" s="252" t="s">
        <v>273</v>
      </c>
      <c r="C75" s="286">
        <f>SUM(C76:C106)</f>
        <v>3750362.5</v>
      </c>
      <c r="D75" s="286">
        <f>SUM(D76:D106)</f>
        <v>11068199.629999999</v>
      </c>
    </row>
    <row r="76" spans="1:4" s="131" customFormat="1" x14ac:dyDescent="0.2">
      <c r="A76" s="133">
        <v>5510</v>
      </c>
      <c r="B76" s="131" t="s">
        <v>272</v>
      </c>
      <c r="C76" s="287">
        <v>0</v>
      </c>
      <c r="D76" s="287">
        <v>0</v>
      </c>
    </row>
    <row r="77" spans="1:4" s="131" customFormat="1" x14ac:dyDescent="0.2">
      <c r="A77" s="133">
        <v>5511</v>
      </c>
      <c r="B77" s="131" t="s">
        <v>271</v>
      </c>
      <c r="C77" s="287">
        <v>0</v>
      </c>
      <c r="D77" s="287">
        <v>0</v>
      </c>
    </row>
    <row r="78" spans="1:4" s="131" customFormat="1" x14ac:dyDescent="0.2">
      <c r="A78" s="133">
        <v>5512</v>
      </c>
      <c r="B78" s="131" t="s">
        <v>270</v>
      </c>
      <c r="C78" s="287">
        <v>0</v>
      </c>
      <c r="D78" s="287">
        <v>0</v>
      </c>
    </row>
    <row r="79" spans="1:4" s="131" customFormat="1" x14ac:dyDescent="0.2">
      <c r="A79" s="133">
        <v>5513</v>
      </c>
      <c r="B79" s="131" t="s">
        <v>269</v>
      </c>
      <c r="C79" s="287">
        <v>0</v>
      </c>
      <c r="D79" s="287">
        <v>0</v>
      </c>
    </row>
    <row r="80" spans="1:4" s="131" customFormat="1" x14ac:dyDescent="0.2">
      <c r="A80" s="133">
        <v>5514</v>
      </c>
      <c r="B80" s="131" t="s">
        <v>268</v>
      </c>
      <c r="C80" s="287">
        <v>0</v>
      </c>
      <c r="D80" s="287">
        <v>0</v>
      </c>
    </row>
    <row r="81" spans="1:8" s="131" customFormat="1" x14ac:dyDescent="0.2">
      <c r="A81" s="133">
        <v>5515</v>
      </c>
      <c r="B81" s="131" t="s">
        <v>267</v>
      </c>
      <c r="C81" s="287">
        <v>3842788.8</v>
      </c>
      <c r="D81" s="287">
        <v>3842788.8</v>
      </c>
    </row>
    <row r="82" spans="1:8" s="131" customFormat="1" x14ac:dyDescent="0.2">
      <c r="A82" s="133">
        <v>5516</v>
      </c>
      <c r="B82" s="131" t="s">
        <v>266</v>
      </c>
      <c r="C82" s="287">
        <v>0</v>
      </c>
      <c r="D82" s="287">
        <v>0</v>
      </c>
    </row>
    <row r="83" spans="1:8" s="131" customFormat="1" x14ac:dyDescent="0.2">
      <c r="A83" s="133">
        <v>5517</v>
      </c>
      <c r="B83" s="131" t="s">
        <v>265</v>
      </c>
      <c r="C83" s="287">
        <v>0</v>
      </c>
      <c r="D83" s="287">
        <v>0</v>
      </c>
    </row>
    <row r="84" spans="1:8" s="131" customFormat="1" x14ac:dyDescent="0.2">
      <c r="A84" s="133">
        <v>5518</v>
      </c>
      <c r="B84" s="131" t="s">
        <v>264</v>
      </c>
      <c r="C84" s="287">
        <v>0</v>
      </c>
      <c r="D84" s="287">
        <v>0</v>
      </c>
    </row>
    <row r="85" spans="1:8" s="131" customFormat="1" x14ac:dyDescent="0.2">
      <c r="A85" s="133">
        <v>5520</v>
      </c>
      <c r="B85" s="131" t="s">
        <v>263</v>
      </c>
      <c r="C85" s="287">
        <v>0</v>
      </c>
      <c r="D85" s="287">
        <v>0</v>
      </c>
    </row>
    <row r="86" spans="1:8" s="131" customFormat="1" x14ac:dyDescent="0.2">
      <c r="A86" s="133">
        <v>5521</v>
      </c>
      <c r="B86" s="131" t="s">
        <v>262</v>
      </c>
      <c r="C86" s="287">
        <v>-92426.300000000017</v>
      </c>
      <c r="D86" s="287">
        <v>7225410.8300000001</v>
      </c>
      <c r="G86" s="72"/>
      <c r="H86" s="72"/>
    </row>
    <row r="87" spans="1:8" s="131" customFormat="1" x14ac:dyDescent="0.2">
      <c r="A87" s="133">
        <v>5522</v>
      </c>
      <c r="B87" s="131" t="s">
        <v>261</v>
      </c>
      <c r="C87" s="287">
        <v>0</v>
      </c>
      <c r="D87" s="287">
        <v>0</v>
      </c>
    </row>
    <row r="88" spans="1:8" s="131" customFormat="1" x14ac:dyDescent="0.2">
      <c r="A88" s="133">
        <v>5530</v>
      </c>
      <c r="B88" s="131" t="s">
        <v>260</v>
      </c>
      <c r="C88" s="287">
        <v>0</v>
      </c>
      <c r="D88" s="287">
        <v>0</v>
      </c>
    </row>
    <row r="89" spans="1:8" s="131" customFormat="1" x14ac:dyDescent="0.2">
      <c r="A89" s="133">
        <v>5531</v>
      </c>
      <c r="B89" s="131" t="s">
        <v>259</v>
      </c>
      <c r="C89" s="287">
        <v>0</v>
      </c>
      <c r="D89" s="287">
        <v>0</v>
      </c>
    </row>
    <row r="90" spans="1:8" s="131" customFormat="1" x14ac:dyDescent="0.2">
      <c r="A90" s="133">
        <v>5532</v>
      </c>
      <c r="B90" s="131" t="s">
        <v>258</v>
      </c>
      <c r="C90" s="287">
        <v>0</v>
      </c>
      <c r="D90" s="287">
        <v>0</v>
      </c>
    </row>
    <row r="91" spans="1:8" s="131" customFormat="1" x14ac:dyDescent="0.2">
      <c r="A91" s="133">
        <v>5533</v>
      </c>
      <c r="B91" s="131" t="s">
        <v>257</v>
      </c>
      <c r="C91" s="287">
        <v>0</v>
      </c>
      <c r="D91" s="287">
        <v>0</v>
      </c>
    </row>
    <row r="92" spans="1:8" s="131" customFormat="1" x14ac:dyDescent="0.2">
      <c r="A92" s="133">
        <v>5534</v>
      </c>
      <c r="B92" s="131" t="s">
        <v>256</v>
      </c>
      <c r="C92" s="287">
        <v>0</v>
      </c>
      <c r="D92" s="287">
        <v>0</v>
      </c>
    </row>
    <row r="93" spans="1:8" s="131" customFormat="1" x14ac:dyDescent="0.2">
      <c r="A93" s="133">
        <v>5535</v>
      </c>
      <c r="B93" s="131" t="s">
        <v>255</v>
      </c>
      <c r="C93" s="287">
        <v>0</v>
      </c>
      <c r="D93" s="287">
        <v>0</v>
      </c>
    </row>
    <row r="94" spans="1:8" s="131" customFormat="1" x14ac:dyDescent="0.2">
      <c r="A94" s="133">
        <v>5540</v>
      </c>
      <c r="B94" s="131" t="s">
        <v>254</v>
      </c>
      <c r="C94" s="287">
        <v>0</v>
      </c>
      <c r="D94" s="287">
        <v>0</v>
      </c>
    </row>
    <row r="95" spans="1:8" s="131" customFormat="1" x14ac:dyDescent="0.2">
      <c r="A95" s="133">
        <v>5541</v>
      </c>
      <c r="B95" s="131" t="s">
        <v>254</v>
      </c>
      <c r="C95" s="287">
        <v>0</v>
      </c>
      <c r="D95" s="287">
        <v>0</v>
      </c>
    </row>
    <row r="96" spans="1:8" s="131" customFormat="1" x14ac:dyDescent="0.2">
      <c r="A96" s="133">
        <v>5550</v>
      </c>
      <c r="B96" s="131" t="s">
        <v>253</v>
      </c>
      <c r="C96" s="287">
        <v>0</v>
      </c>
      <c r="D96" s="287">
        <v>0</v>
      </c>
    </row>
    <row r="97" spans="1:8" s="131" customFormat="1" x14ac:dyDescent="0.2">
      <c r="A97" s="133">
        <v>5551</v>
      </c>
      <c r="B97" s="131" t="s">
        <v>253</v>
      </c>
      <c r="C97" s="287">
        <v>0</v>
      </c>
      <c r="D97" s="287">
        <v>0</v>
      </c>
    </row>
    <row r="98" spans="1:8" s="131" customFormat="1" x14ac:dyDescent="0.2">
      <c r="A98" s="133">
        <v>5590</v>
      </c>
      <c r="B98" s="131" t="s">
        <v>252</v>
      </c>
      <c r="C98" s="287">
        <v>0</v>
      </c>
      <c r="D98" s="287">
        <v>0</v>
      </c>
    </row>
    <row r="99" spans="1:8" s="131" customFormat="1" x14ac:dyDescent="0.2">
      <c r="A99" s="133">
        <v>5591</v>
      </c>
      <c r="B99" s="131" t="s">
        <v>251</v>
      </c>
      <c r="C99" s="287">
        <v>0</v>
      </c>
      <c r="D99" s="287">
        <v>0</v>
      </c>
    </row>
    <row r="100" spans="1:8" s="131" customFormat="1" x14ac:dyDescent="0.2">
      <c r="A100" s="133">
        <v>5592</v>
      </c>
      <c r="B100" s="131" t="s">
        <v>250</v>
      </c>
      <c r="C100" s="287">
        <v>0</v>
      </c>
      <c r="D100" s="287">
        <v>0</v>
      </c>
    </row>
    <row r="101" spans="1:8" s="131" customFormat="1" x14ac:dyDescent="0.2">
      <c r="A101" s="133">
        <v>5593</v>
      </c>
      <c r="B101" s="131" t="s">
        <v>249</v>
      </c>
      <c r="C101" s="287">
        <v>0</v>
      </c>
      <c r="D101" s="287">
        <v>0</v>
      </c>
    </row>
    <row r="102" spans="1:8" s="131" customFormat="1" x14ac:dyDescent="0.2">
      <c r="A102" s="133">
        <v>5594</v>
      </c>
      <c r="B102" s="131" t="s">
        <v>479</v>
      </c>
      <c r="C102" s="287">
        <v>0</v>
      </c>
      <c r="D102" s="287">
        <v>0</v>
      </c>
    </row>
    <row r="103" spans="1:8" s="131" customFormat="1" x14ac:dyDescent="0.2">
      <c r="A103" s="133">
        <v>5595</v>
      </c>
      <c r="B103" s="131" t="s">
        <v>247</v>
      </c>
      <c r="C103" s="287">
        <v>0</v>
      </c>
      <c r="D103" s="287">
        <v>0</v>
      </c>
    </row>
    <row r="104" spans="1:8" s="131" customFormat="1" x14ac:dyDescent="0.2">
      <c r="A104" s="133">
        <v>5596</v>
      </c>
      <c r="B104" s="131" t="s">
        <v>246</v>
      </c>
      <c r="C104" s="287">
        <v>0</v>
      </c>
      <c r="D104" s="287">
        <v>0</v>
      </c>
    </row>
    <row r="105" spans="1:8" s="131" customFormat="1" x14ac:dyDescent="0.2">
      <c r="A105" s="133">
        <v>5597</v>
      </c>
      <c r="B105" s="131" t="s">
        <v>245</v>
      </c>
      <c r="C105" s="287">
        <v>0</v>
      </c>
      <c r="D105" s="287">
        <v>0</v>
      </c>
    </row>
    <row r="106" spans="1:8" s="131" customFormat="1" x14ac:dyDescent="0.2">
      <c r="A106" s="133">
        <v>5599</v>
      </c>
      <c r="B106" s="131" t="s">
        <v>243</v>
      </c>
      <c r="C106" s="287">
        <v>0</v>
      </c>
      <c r="D106" s="287">
        <v>0</v>
      </c>
    </row>
    <row r="107" spans="1:8" s="131" customFormat="1" x14ac:dyDescent="0.2">
      <c r="A107" s="135">
        <v>5600</v>
      </c>
      <c r="B107" s="252" t="s">
        <v>242</v>
      </c>
      <c r="C107" s="286">
        <f>SUM(C108:C109)</f>
        <v>388999.04999999801</v>
      </c>
      <c r="D107" s="286">
        <f>SUM(D108:D109)</f>
        <v>1174222.71</v>
      </c>
    </row>
    <row r="108" spans="1:8" s="131" customFormat="1" x14ac:dyDescent="0.2">
      <c r="A108" s="133">
        <v>5610</v>
      </c>
      <c r="B108" s="131" t="s">
        <v>241</v>
      </c>
      <c r="C108" s="287">
        <v>388999.04999999801</v>
      </c>
      <c r="D108" s="287">
        <v>1174222.71</v>
      </c>
    </row>
    <row r="109" spans="1:8" s="131" customFormat="1" x14ac:dyDescent="0.2">
      <c r="A109" s="133">
        <v>5611</v>
      </c>
      <c r="B109" s="131" t="s">
        <v>240</v>
      </c>
      <c r="C109" s="287">
        <v>0</v>
      </c>
      <c r="D109" s="287">
        <v>0</v>
      </c>
    </row>
    <row r="110" spans="1:8" s="131" customFormat="1" x14ac:dyDescent="0.2">
      <c r="A110" s="135">
        <v>2110</v>
      </c>
      <c r="B110" s="74" t="s">
        <v>480</v>
      </c>
      <c r="C110" s="286">
        <f>SUM(C111:C115)</f>
        <v>-106113.91999999943</v>
      </c>
      <c r="D110" s="286">
        <f>SUM(D111:D115)</f>
        <v>4550360.9400000004</v>
      </c>
    </row>
    <row r="111" spans="1:8" s="131" customFormat="1" x14ac:dyDescent="0.2">
      <c r="A111" s="133">
        <v>2111</v>
      </c>
      <c r="B111" s="131" t="s">
        <v>481</v>
      </c>
      <c r="C111" s="287">
        <v>-106113.91999999943</v>
      </c>
      <c r="D111" s="287">
        <v>4550360.9400000004</v>
      </c>
      <c r="G111" s="72"/>
      <c r="H111" s="72"/>
    </row>
    <row r="112" spans="1:8" s="131" customFormat="1" x14ac:dyDescent="0.2">
      <c r="A112" s="133">
        <v>2112</v>
      </c>
      <c r="B112" s="131" t="s">
        <v>482</v>
      </c>
      <c r="C112" s="287"/>
      <c r="D112" s="287">
        <v>0</v>
      </c>
    </row>
    <row r="113" spans="1:8" s="131" customFormat="1" x14ac:dyDescent="0.2">
      <c r="A113" s="133">
        <v>2112</v>
      </c>
      <c r="B113" s="131" t="s">
        <v>483</v>
      </c>
      <c r="C113" s="287">
        <v>0</v>
      </c>
      <c r="D113" s="287">
        <v>0</v>
      </c>
    </row>
    <row r="114" spans="1:8" s="131" customFormat="1" x14ac:dyDescent="0.2">
      <c r="A114" s="133">
        <v>2115</v>
      </c>
      <c r="B114" s="131" t="s">
        <v>484</v>
      </c>
      <c r="C114" s="287">
        <v>0</v>
      </c>
      <c r="D114" s="287">
        <v>0</v>
      </c>
    </row>
    <row r="115" spans="1:8" s="131" customFormat="1" x14ac:dyDescent="0.2">
      <c r="A115" s="133">
        <v>2114</v>
      </c>
      <c r="B115" s="131" t="s">
        <v>485</v>
      </c>
      <c r="C115" s="287">
        <v>0</v>
      </c>
      <c r="D115" s="287">
        <v>0</v>
      </c>
    </row>
    <row r="116" spans="1:8" s="131" customFormat="1" x14ac:dyDescent="0.2">
      <c r="A116" s="133"/>
      <c r="B116" s="134" t="s">
        <v>486</v>
      </c>
      <c r="C116" s="286">
        <f>SUM(C111:C115)</f>
        <v>-106113.91999999943</v>
      </c>
      <c r="D116" s="286">
        <f>SUM(D111:D115)</f>
        <v>4550360.9400000004</v>
      </c>
    </row>
    <row r="117" spans="1:8" s="131" customFormat="1" x14ac:dyDescent="0.2">
      <c r="A117" s="135">
        <v>1120</v>
      </c>
      <c r="B117" s="74" t="s">
        <v>487</v>
      </c>
      <c r="C117" s="286">
        <v>0</v>
      </c>
      <c r="D117" s="286">
        <v>0</v>
      </c>
    </row>
    <row r="118" spans="1:8" s="131" customFormat="1" x14ac:dyDescent="0.2">
      <c r="A118" s="133">
        <v>1124</v>
      </c>
      <c r="B118" s="75" t="s">
        <v>488</v>
      </c>
      <c r="C118" s="287">
        <v>0</v>
      </c>
      <c r="D118" s="287">
        <v>0</v>
      </c>
    </row>
    <row r="119" spans="1:8" s="131" customFormat="1" x14ac:dyDescent="0.2">
      <c r="A119" s="133">
        <v>1124</v>
      </c>
      <c r="B119" s="75" t="s">
        <v>489</v>
      </c>
      <c r="C119" s="287">
        <v>0</v>
      </c>
      <c r="D119" s="287">
        <v>0</v>
      </c>
    </row>
    <row r="120" spans="1:8" s="131" customFormat="1" x14ac:dyDescent="0.2">
      <c r="A120" s="133">
        <v>1124</v>
      </c>
      <c r="B120" s="75" t="s">
        <v>490</v>
      </c>
      <c r="C120" s="287">
        <v>0</v>
      </c>
      <c r="D120" s="287">
        <v>0</v>
      </c>
    </row>
    <row r="121" spans="1:8" s="131" customFormat="1" x14ac:dyDescent="0.2">
      <c r="A121" s="133">
        <v>1124</v>
      </c>
      <c r="B121" s="75" t="s">
        <v>491</v>
      </c>
      <c r="C121" s="287">
        <v>0</v>
      </c>
      <c r="D121" s="287">
        <v>0</v>
      </c>
    </row>
    <row r="122" spans="1:8" s="131" customFormat="1" x14ac:dyDescent="0.2">
      <c r="A122" s="133">
        <v>1124</v>
      </c>
      <c r="B122" s="75" t="s">
        <v>492</v>
      </c>
      <c r="C122" s="287">
        <v>0</v>
      </c>
      <c r="D122" s="287">
        <v>0</v>
      </c>
    </row>
    <row r="123" spans="1:8" s="131" customFormat="1" x14ac:dyDescent="0.2">
      <c r="A123" s="133">
        <v>1124</v>
      </c>
      <c r="B123" s="75" t="s">
        <v>493</v>
      </c>
      <c r="C123" s="287">
        <v>0</v>
      </c>
      <c r="D123" s="287">
        <v>0</v>
      </c>
    </row>
    <row r="124" spans="1:8" s="131" customFormat="1" x14ac:dyDescent="0.2">
      <c r="A124" s="133">
        <v>1122</v>
      </c>
      <c r="B124" s="75" t="s">
        <v>494</v>
      </c>
      <c r="C124" s="287">
        <v>0</v>
      </c>
      <c r="D124" s="287">
        <v>0</v>
      </c>
    </row>
    <row r="125" spans="1:8" s="131" customFormat="1" x14ac:dyDescent="0.2">
      <c r="A125" s="133">
        <v>1122</v>
      </c>
      <c r="B125" s="75" t="s">
        <v>495</v>
      </c>
      <c r="C125" s="287">
        <v>0</v>
      </c>
      <c r="D125" s="287">
        <v>0</v>
      </c>
    </row>
    <row r="126" spans="1:8" s="131" customFormat="1" x14ac:dyDescent="0.2">
      <c r="A126" s="133">
        <v>1122</v>
      </c>
      <c r="B126" s="75" t="s">
        <v>496</v>
      </c>
      <c r="C126" s="287">
        <v>0</v>
      </c>
      <c r="D126" s="287">
        <v>0</v>
      </c>
    </row>
    <row r="127" spans="1:8" s="131" customFormat="1" x14ac:dyDescent="0.2">
      <c r="A127" s="133"/>
      <c r="B127" s="253" t="s">
        <v>497</v>
      </c>
      <c r="C127" s="286">
        <f>C61+C62-C116</f>
        <v>-5314171.1500000097</v>
      </c>
      <c r="D127" s="286">
        <f>D61+D62-D116</f>
        <v>-1877236.1100000059</v>
      </c>
      <c r="H127" s="72"/>
    </row>
    <row r="129" spans="2:8" x14ac:dyDescent="0.2">
      <c r="C129" s="297"/>
      <c r="H129" s="77"/>
    </row>
    <row r="130" spans="2:8" ht="12.75" x14ac:dyDescent="0.2">
      <c r="B130" s="393" t="s">
        <v>239</v>
      </c>
      <c r="C130" s="393"/>
    </row>
    <row r="134" spans="2:8" x14ac:dyDescent="0.2">
      <c r="C134" s="297"/>
    </row>
  </sheetData>
  <sheetProtection formatCells="0" formatColumns="0" formatRows="0" insertColumns="0" insertRows="0" insertHyperlinks="0" deleteColumns="0" deleteRows="0" sort="0" autoFilter="0" pivotTables="0"/>
  <mergeCells count="4">
    <mergeCell ref="A1:C1"/>
    <mergeCell ref="A2:C2"/>
    <mergeCell ref="A3:C3"/>
    <mergeCell ref="B130:C130"/>
  </mergeCells>
  <dataValidations count="2">
    <dataValidation allowBlank="1" showInputMessage="1" showErrorMessage="1" prompt="Saldo al 31 de diciembre del año anterior que se presenta" sqref="D7 D60"/>
    <dataValidation allowBlank="1" showInputMessage="1" showErrorMessage="1" prompt="Importe final del periodo que corresponde la información financiera trimestral que se presenta." sqref="C7 C60"/>
  </dataValidations>
  <pageMargins left="0.7" right="0.7" top="0.75" bottom="0.75" header="0.3" footer="0.3"/>
  <pageSetup paperSize="9" scale="97" fitToHeight="0"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zoomScaleNormal="100" zoomScaleSheetLayoutView="100" workbookViewId="0">
      <selection activeCell="B26" sqref="B26"/>
    </sheetView>
  </sheetViews>
  <sheetFormatPr baseColWidth="10" defaultRowHeight="11.25" x14ac:dyDescent="0.2"/>
  <cols>
    <col min="1" max="1" width="3.28515625" style="82" customWidth="1"/>
    <col min="2" max="2" width="63.140625" style="82" customWidth="1"/>
    <col min="3" max="3" width="17.7109375" style="82" customWidth="1"/>
    <col min="4" max="16384" width="11.42578125" style="82"/>
  </cols>
  <sheetData>
    <row r="1" spans="1:3" s="78" customFormat="1" ht="18" customHeight="1" x14ac:dyDescent="0.25">
      <c r="A1" s="359" t="s">
        <v>1709</v>
      </c>
      <c r="B1" s="360"/>
      <c r="C1" s="361"/>
    </row>
    <row r="2" spans="1:3" s="78" customFormat="1" ht="18" customHeight="1" x14ac:dyDescent="0.25">
      <c r="A2" s="362" t="s">
        <v>498</v>
      </c>
      <c r="B2" s="363"/>
      <c r="C2" s="364"/>
    </row>
    <row r="3" spans="1:3" s="78" customFormat="1" ht="18" customHeight="1" x14ac:dyDescent="0.25">
      <c r="A3" s="362" t="s">
        <v>1710</v>
      </c>
      <c r="B3" s="363"/>
      <c r="C3" s="364"/>
    </row>
    <row r="4" spans="1:3" s="79" customFormat="1" x14ac:dyDescent="0.2">
      <c r="A4" s="365" t="s">
        <v>499</v>
      </c>
      <c r="B4" s="366"/>
      <c r="C4" s="367"/>
    </row>
    <row r="5" spans="1:3" x14ac:dyDescent="0.2">
      <c r="A5" s="80" t="s">
        <v>500</v>
      </c>
      <c r="B5" s="80"/>
      <c r="C5" s="279">
        <v>92914318.989999995</v>
      </c>
    </row>
    <row r="6" spans="1:3" x14ac:dyDescent="0.2">
      <c r="B6" s="83"/>
      <c r="C6" s="280"/>
    </row>
    <row r="7" spans="1:3" x14ac:dyDescent="0.2">
      <c r="A7" s="84" t="s">
        <v>501</v>
      </c>
      <c r="B7" s="84"/>
      <c r="C7" s="281">
        <f>SUM(C8:C13)</f>
        <v>0</v>
      </c>
    </row>
    <row r="8" spans="1:3" x14ac:dyDescent="0.2">
      <c r="A8" s="85" t="s">
        <v>502</v>
      </c>
      <c r="B8" s="86" t="s">
        <v>378</v>
      </c>
      <c r="C8" s="282">
        <v>0</v>
      </c>
    </row>
    <row r="9" spans="1:3" x14ac:dyDescent="0.2">
      <c r="A9" s="87" t="s">
        <v>503</v>
      </c>
      <c r="B9" s="88" t="s">
        <v>504</v>
      </c>
      <c r="C9" s="282">
        <v>0</v>
      </c>
    </row>
    <row r="10" spans="1:3" x14ac:dyDescent="0.2">
      <c r="A10" s="87" t="s">
        <v>505</v>
      </c>
      <c r="B10" s="88" t="s">
        <v>369</v>
      </c>
      <c r="C10" s="282">
        <v>0</v>
      </c>
    </row>
    <row r="11" spans="1:3" x14ac:dyDescent="0.2">
      <c r="A11" s="87" t="s">
        <v>506</v>
      </c>
      <c r="B11" s="88" t="s">
        <v>368</v>
      </c>
      <c r="C11" s="282">
        <v>0</v>
      </c>
    </row>
    <row r="12" spans="1:3" x14ac:dyDescent="0.2">
      <c r="A12" s="87" t="s">
        <v>507</v>
      </c>
      <c r="B12" s="88" t="s">
        <v>362</v>
      </c>
      <c r="C12" s="282">
        <v>0</v>
      </c>
    </row>
    <row r="13" spans="1:3" x14ac:dyDescent="0.2">
      <c r="A13" s="89" t="s">
        <v>508</v>
      </c>
      <c r="B13" s="90" t="s">
        <v>509</v>
      </c>
      <c r="C13" s="282">
        <v>0</v>
      </c>
    </row>
    <row r="14" spans="1:3" x14ac:dyDescent="0.2">
      <c r="B14" s="91"/>
      <c r="C14" s="283"/>
    </row>
    <row r="15" spans="1:3" x14ac:dyDescent="0.2">
      <c r="A15" s="84" t="s">
        <v>510</v>
      </c>
      <c r="B15" s="83"/>
      <c r="C15" s="281">
        <f>SUM(C16:C18)</f>
        <v>0</v>
      </c>
    </row>
    <row r="16" spans="1:3" x14ac:dyDescent="0.2">
      <c r="A16" s="92">
        <v>3.1</v>
      </c>
      <c r="B16" s="88" t="s">
        <v>511</v>
      </c>
      <c r="C16" s="282">
        <v>0</v>
      </c>
    </row>
    <row r="17" spans="1:3" x14ac:dyDescent="0.2">
      <c r="A17" s="93">
        <v>3.2</v>
      </c>
      <c r="B17" s="88" t="s">
        <v>512</v>
      </c>
      <c r="C17" s="282">
        <v>0</v>
      </c>
    </row>
    <row r="18" spans="1:3" x14ac:dyDescent="0.2">
      <c r="A18" s="93">
        <v>3.3</v>
      </c>
      <c r="B18" s="90" t="s">
        <v>513</v>
      </c>
      <c r="C18" s="284">
        <v>0</v>
      </c>
    </row>
    <row r="19" spans="1:3" x14ac:dyDescent="0.2">
      <c r="B19" s="94"/>
      <c r="C19" s="285"/>
    </row>
    <row r="20" spans="1:3" x14ac:dyDescent="0.2">
      <c r="A20" s="95" t="s">
        <v>514</v>
      </c>
      <c r="B20" s="95"/>
      <c r="C20" s="279">
        <f>C5+C7-C15</f>
        <v>92914318.989999995</v>
      </c>
    </row>
    <row r="21" spans="1:3" ht="26.25" customHeight="1" x14ac:dyDescent="0.2">
      <c r="A21" s="394" t="s">
        <v>239</v>
      </c>
      <c r="B21" s="394"/>
      <c r="C21" s="394"/>
    </row>
    <row r="22" spans="1:3" ht="32.25" customHeight="1" x14ac:dyDescent="0.2">
      <c r="A22" s="263"/>
      <c r="B22" s="263"/>
      <c r="C22" s="263"/>
    </row>
  </sheetData>
  <mergeCells count="5">
    <mergeCell ref="A1:C1"/>
    <mergeCell ref="A2:C2"/>
    <mergeCell ref="A3:C3"/>
    <mergeCell ref="A4:C4"/>
    <mergeCell ref="A21:C21"/>
  </mergeCells>
  <pageMargins left="0.7" right="0.7" top="0.75" bottom="0.75" header="0.3" footer="0.3"/>
  <pageSetup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zoomScaleNormal="100" zoomScaleSheetLayoutView="100" workbookViewId="0">
      <selection activeCell="B26" sqref="B26"/>
    </sheetView>
  </sheetViews>
  <sheetFormatPr baseColWidth="10" defaultRowHeight="11.25" x14ac:dyDescent="0.2"/>
  <cols>
    <col min="1" max="1" width="3.7109375" style="82" customWidth="1"/>
    <col min="2" max="2" width="62.140625" style="82" customWidth="1"/>
    <col min="3" max="3" width="17.7109375" style="82" customWidth="1"/>
    <col min="4" max="16384" width="11.42578125" style="82"/>
  </cols>
  <sheetData>
    <row r="1" spans="1:3" s="113" customFormat="1" ht="18.95" customHeight="1" x14ac:dyDescent="0.25">
      <c r="A1" s="369" t="s">
        <v>1709</v>
      </c>
      <c r="B1" s="370"/>
      <c r="C1" s="371"/>
    </row>
    <row r="2" spans="1:3" s="113" customFormat="1" ht="18.95" customHeight="1" x14ac:dyDescent="0.25">
      <c r="A2" s="372" t="s">
        <v>552</v>
      </c>
      <c r="B2" s="373"/>
      <c r="C2" s="374"/>
    </row>
    <row r="3" spans="1:3" s="113" customFormat="1" ht="18.95" customHeight="1" x14ac:dyDescent="0.25">
      <c r="A3" s="372" t="s">
        <v>1710</v>
      </c>
      <c r="B3" s="373"/>
      <c r="C3" s="374"/>
    </row>
    <row r="4" spans="1:3" x14ac:dyDescent="0.2">
      <c r="A4" s="365" t="s">
        <v>499</v>
      </c>
      <c r="B4" s="366"/>
      <c r="C4" s="367"/>
    </row>
    <row r="5" spans="1:3" x14ac:dyDescent="0.2">
      <c r="A5" s="112" t="s">
        <v>551</v>
      </c>
      <c r="B5" s="80"/>
      <c r="C5" s="288">
        <v>98587407.180000007</v>
      </c>
    </row>
    <row r="6" spans="1:3" x14ac:dyDescent="0.2">
      <c r="A6" s="99"/>
      <c r="B6" s="83"/>
      <c r="C6" s="280"/>
    </row>
    <row r="7" spans="1:3" x14ac:dyDescent="0.2">
      <c r="A7" s="84" t="s">
        <v>550</v>
      </c>
      <c r="B7" s="111"/>
      <c r="C7" s="281">
        <f>SUM(C8:C28)</f>
        <v>388999.05</v>
      </c>
    </row>
    <row r="8" spans="1:3" x14ac:dyDescent="0.2">
      <c r="A8" s="110">
        <v>2.1</v>
      </c>
      <c r="B8" s="101" t="s">
        <v>347</v>
      </c>
      <c r="C8" s="289">
        <v>0</v>
      </c>
    </row>
    <row r="9" spans="1:3" x14ac:dyDescent="0.2">
      <c r="A9" s="110">
        <v>2.2000000000000002</v>
      </c>
      <c r="B9" s="101" t="s">
        <v>350</v>
      </c>
      <c r="C9" s="289">
        <v>0</v>
      </c>
    </row>
    <row r="10" spans="1:3" x14ac:dyDescent="0.2">
      <c r="A10" s="102">
        <v>2.2999999999999998</v>
      </c>
      <c r="B10" s="104" t="s">
        <v>165</v>
      </c>
      <c r="C10" s="289">
        <v>237993.39</v>
      </c>
    </row>
    <row r="11" spans="1:3" x14ac:dyDescent="0.2">
      <c r="A11" s="102">
        <v>2.4</v>
      </c>
      <c r="B11" s="104" t="s">
        <v>166</v>
      </c>
      <c r="C11" s="289">
        <v>24137.07</v>
      </c>
    </row>
    <row r="12" spans="1:3" x14ac:dyDescent="0.2">
      <c r="A12" s="102">
        <v>2.5</v>
      </c>
      <c r="B12" s="104" t="s">
        <v>167</v>
      </c>
      <c r="C12" s="289">
        <v>6896.55</v>
      </c>
    </row>
    <row r="13" spans="1:3" x14ac:dyDescent="0.2">
      <c r="A13" s="102">
        <v>2.6</v>
      </c>
      <c r="B13" s="104" t="s">
        <v>168</v>
      </c>
      <c r="C13" s="289">
        <v>0</v>
      </c>
    </row>
    <row r="14" spans="1:3" x14ac:dyDescent="0.2">
      <c r="A14" s="102">
        <v>2.7</v>
      </c>
      <c r="B14" s="104" t="s">
        <v>169</v>
      </c>
      <c r="C14" s="289">
        <v>0</v>
      </c>
    </row>
    <row r="15" spans="1:3" x14ac:dyDescent="0.2">
      <c r="A15" s="102">
        <v>2.8</v>
      </c>
      <c r="B15" s="104" t="s">
        <v>170</v>
      </c>
      <c r="C15" s="289">
        <v>0</v>
      </c>
    </row>
    <row r="16" spans="1:3" x14ac:dyDescent="0.2">
      <c r="A16" s="102">
        <v>2.9</v>
      </c>
      <c r="B16" s="104" t="s">
        <v>172</v>
      </c>
      <c r="C16" s="289">
        <v>0</v>
      </c>
    </row>
    <row r="17" spans="1:3" x14ac:dyDescent="0.2">
      <c r="A17" s="102" t="s">
        <v>549</v>
      </c>
      <c r="B17" s="104" t="s">
        <v>548</v>
      </c>
      <c r="C17" s="289">
        <v>0</v>
      </c>
    </row>
    <row r="18" spans="1:3" x14ac:dyDescent="0.2">
      <c r="A18" s="102" t="s">
        <v>547</v>
      </c>
      <c r="B18" s="104" t="s">
        <v>176</v>
      </c>
      <c r="C18" s="289">
        <v>119972.04</v>
      </c>
    </row>
    <row r="19" spans="1:3" x14ac:dyDescent="0.2">
      <c r="A19" s="102" t="s">
        <v>546</v>
      </c>
      <c r="B19" s="104" t="s">
        <v>545</v>
      </c>
      <c r="C19" s="289">
        <v>0</v>
      </c>
    </row>
    <row r="20" spans="1:3" x14ac:dyDescent="0.2">
      <c r="A20" s="102" t="s">
        <v>544</v>
      </c>
      <c r="B20" s="104" t="s">
        <v>543</v>
      </c>
      <c r="C20" s="289">
        <v>0</v>
      </c>
    </row>
    <row r="21" spans="1:3" x14ac:dyDescent="0.2">
      <c r="A21" s="102" t="s">
        <v>542</v>
      </c>
      <c r="B21" s="104" t="s">
        <v>541</v>
      </c>
      <c r="C21" s="289">
        <v>0</v>
      </c>
    </row>
    <row r="22" spans="1:3" x14ac:dyDescent="0.2">
      <c r="A22" s="102" t="s">
        <v>540</v>
      </c>
      <c r="B22" s="104" t="s">
        <v>539</v>
      </c>
      <c r="C22" s="289">
        <v>0</v>
      </c>
    </row>
    <row r="23" spans="1:3" x14ac:dyDescent="0.2">
      <c r="A23" s="102" t="s">
        <v>538</v>
      </c>
      <c r="B23" s="104" t="s">
        <v>537</v>
      </c>
      <c r="C23" s="289">
        <v>0</v>
      </c>
    </row>
    <row r="24" spans="1:3" x14ac:dyDescent="0.2">
      <c r="A24" s="102" t="s">
        <v>536</v>
      </c>
      <c r="B24" s="104" t="s">
        <v>535</v>
      </c>
      <c r="C24" s="289">
        <v>0</v>
      </c>
    </row>
    <row r="25" spans="1:3" x14ac:dyDescent="0.2">
      <c r="A25" s="102" t="s">
        <v>534</v>
      </c>
      <c r="B25" s="104" t="s">
        <v>533</v>
      </c>
      <c r="C25" s="289">
        <v>0</v>
      </c>
    </row>
    <row r="26" spans="1:3" x14ac:dyDescent="0.2">
      <c r="A26" s="102" t="s">
        <v>532</v>
      </c>
      <c r="B26" s="104" t="s">
        <v>531</v>
      </c>
      <c r="C26" s="289">
        <v>0</v>
      </c>
    </row>
    <row r="27" spans="1:3" x14ac:dyDescent="0.2">
      <c r="A27" s="102" t="s">
        <v>530</v>
      </c>
      <c r="B27" s="104" t="s">
        <v>529</v>
      </c>
      <c r="C27" s="289">
        <v>0</v>
      </c>
    </row>
    <row r="28" spans="1:3" x14ac:dyDescent="0.2">
      <c r="A28" s="102" t="s">
        <v>528</v>
      </c>
      <c r="B28" s="101" t="s">
        <v>527</v>
      </c>
      <c r="C28" s="289">
        <v>0</v>
      </c>
    </row>
    <row r="29" spans="1:3" x14ac:dyDescent="0.2">
      <c r="A29" s="109"/>
      <c r="B29" s="108"/>
      <c r="C29" s="292"/>
    </row>
    <row r="30" spans="1:3" x14ac:dyDescent="0.2">
      <c r="A30" s="106" t="s">
        <v>526</v>
      </c>
      <c r="B30" s="105"/>
      <c r="C30" s="293">
        <f>SUM(C31:C37)</f>
        <v>3842788.8</v>
      </c>
    </row>
    <row r="31" spans="1:3" x14ac:dyDescent="0.2">
      <c r="A31" s="102" t="s">
        <v>525</v>
      </c>
      <c r="B31" s="104" t="s">
        <v>272</v>
      </c>
      <c r="C31" s="289">
        <v>3842788.8</v>
      </c>
    </row>
    <row r="32" spans="1:3" x14ac:dyDescent="0.2">
      <c r="A32" s="102" t="s">
        <v>524</v>
      </c>
      <c r="B32" s="104" t="s">
        <v>263</v>
      </c>
      <c r="C32" s="289">
        <v>0</v>
      </c>
    </row>
    <row r="33" spans="1:3" x14ac:dyDescent="0.2">
      <c r="A33" s="102" t="s">
        <v>523</v>
      </c>
      <c r="B33" s="104" t="s">
        <v>260</v>
      </c>
      <c r="C33" s="289">
        <v>0</v>
      </c>
    </row>
    <row r="34" spans="1:3" x14ac:dyDescent="0.2">
      <c r="A34" s="102" t="s">
        <v>522</v>
      </c>
      <c r="B34" s="104" t="s">
        <v>521</v>
      </c>
      <c r="C34" s="289">
        <v>0</v>
      </c>
    </row>
    <row r="35" spans="1:3" x14ac:dyDescent="0.2">
      <c r="A35" s="102" t="s">
        <v>520</v>
      </c>
      <c r="B35" s="104" t="s">
        <v>519</v>
      </c>
      <c r="C35" s="289">
        <v>0</v>
      </c>
    </row>
    <row r="36" spans="1:3" x14ac:dyDescent="0.2">
      <c r="A36" s="102" t="s">
        <v>518</v>
      </c>
      <c r="B36" s="104" t="s">
        <v>252</v>
      </c>
      <c r="C36" s="289">
        <v>0</v>
      </c>
    </row>
    <row r="37" spans="1:3" x14ac:dyDescent="0.2">
      <c r="A37" s="102" t="s">
        <v>517</v>
      </c>
      <c r="B37" s="101" t="s">
        <v>516</v>
      </c>
      <c r="C37" s="294">
        <v>0</v>
      </c>
    </row>
    <row r="38" spans="1:3" x14ac:dyDescent="0.2">
      <c r="A38" s="99"/>
      <c r="B38" s="98"/>
      <c r="C38" s="295"/>
    </row>
    <row r="39" spans="1:3" x14ac:dyDescent="0.2">
      <c r="A39" s="96" t="s">
        <v>515</v>
      </c>
      <c r="B39" s="80"/>
      <c r="C39" s="279">
        <f>C5-C7+C30</f>
        <v>102041196.93000001</v>
      </c>
    </row>
    <row r="40" spans="1:3" ht="33" customHeight="1" x14ac:dyDescent="0.2">
      <c r="A40" s="395" t="s">
        <v>239</v>
      </c>
      <c r="B40" s="395"/>
      <c r="C40" s="395"/>
    </row>
  </sheetData>
  <mergeCells count="5">
    <mergeCell ref="A40:C40"/>
    <mergeCell ref="A1:C1"/>
    <mergeCell ref="A2:C2"/>
    <mergeCell ref="A3:C3"/>
    <mergeCell ref="A4:C4"/>
  </mergeCells>
  <pageMargins left="0.7" right="0.7" top="0.75" bottom="0.75" header="0.3" footer="0.3"/>
  <pageSetup paperSize="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100" workbookViewId="0">
      <selection activeCell="C28" sqref="C28"/>
    </sheetView>
  </sheetViews>
  <sheetFormatPr baseColWidth="10" defaultColWidth="9.140625" defaultRowHeight="11.25" x14ac:dyDescent="0.2"/>
  <cols>
    <col min="1" max="1" width="12.7109375" style="60" customWidth="1"/>
    <col min="2" max="2" width="72.140625" style="60" customWidth="1"/>
    <col min="3" max="7" width="15.7109375" style="60" customWidth="1"/>
    <col min="8" max="8" width="11.7109375" style="60" customWidth="1"/>
    <col min="9" max="9" width="13.42578125" style="60" customWidth="1"/>
    <col min="10" max="10" width="13.140625" style="60" customWidth="1"/>
    <col min="11" max="16384" width="9.140625" style="60"/>
  </cols>
  <sheetData>
    <row r="1" spans="1:10" ht="18.95" customHeight="1" x14ac:dyDescent="0.2">
      <c r="A1" s="358" t="s">
        <v>1709</v>
      </c>
      <c r="B1" s="377"/>
      <c r="C1" s="377"/>
      <c r="D1" s="377"/>
      <c r="E1" s="377"/>
      <c r="F1" s="377"/>
      <c r="G1" s="58" t="s">
        <v>97</v>
      </c>
      <c r="H1" s="59">
        <v>2021</v>
      </c>
    </row>
    <row r="2" spans="1:10" ht="18.95" customHeight="1" x14ac:dyDescent="0.2">
      <c r="A2" s="358" t="s">
        <v>601</v>
      </c>
      <c r="B2" s="377"/>
      <c r="C2" s="377"/>
      <c r="D2" s="377"/>
      <c r="E2" s="377"/>
      <c r="F2" s="377"/>
      <c r="G2" s="58" t="s">
        <v>99</v>
      </c>
      <c r="H2" s="59" t="s">
        <v>603</v>
      </c>
    </row>
    <row r="3" spans="1:10" ht="18.95" customHeight="1" x14ac:dyDescent="0.2">
      <c r="A3" s="358" t="s">
        <v>1710</v>
      </c>
      <c r="B3" s="377"/>
      <c r="C3" s="377"/>
      <c r="D3" s="377"/>
      <c r="E3" s="377"/>
      <c r="F3" s="377"/>
      <c r="G3" s="58" t="s">
        <v>100</v>
      </c>
      <c r="H3" s="59">
        <v>4</v>
      </c>
    </row>
    <row r="4" spans="1:10" x14ac:dyDescent="0.2">
      <c r="A4" s="61" t="s">
        <v>101</v>
      </c>
      <c r="B4" s="62"/>
      <c r="C4" s="62"/>
      <c r="D4" s="62"/>
      <c r="E4" s="62"/>
      <c r="F4" s="62"/>
      <c r="G4" s="62"/>
      <c r="H4" s="62"/>
    </row>
    <row r="7" spans="1:10" ht="24.95" customHeight="1" x14ac:dyDescent="0.2">
      <c r="A7" s="116" t="s">
        <v>103</v>
      </c>
      <c r="B7" s="116" t="s">
        <v>600</v>
      </c>
      <c r="C7" s="115" t="s">
        <v>599</v>
      </c>
      <c r="D7" s="115" t="s">
        <v>598</v>
      </c>
      <c r="E7" s="115" t="s">
        <v>597</v>
      </c>
      <c r="F7" s="115" t="s">
        <v>596</v>
      </c>
      <c r="G7" s="115" t="s">
        <v>591</v>
      </c>
      <c r="H7" s="115" t="s">
        <v>595</v>
      </c>
      <c r="I7" s="115" t="s">
        <v>594</v>
      </c>
      <c r="J7" s="115" t="s">
        <v>593</v>
      </c>
    </row>
    <row r="8" spans="1:10" s="70" customFormat="1" x14ac:dyDescent="0.2">
      <c r="A8" s="68">
        <v>7000</v>
      </c>
      <c r="B8" s="70" t="s">
        <v>592</v>
      </c>
    </row>
    <row r="9" spans="1:10" x14ac:dyDescent="0.2">
      <c r="A9" s="60">
        <v>7110</v>
      </c>
      <c r="B9" s="60" t="s">
        <v>591</v>
      </c>
      <c r="C9" s="234">
        <v>0</v>
      </c>
      <c r="D9" s="234">
        <v>0</v>
      </c>
      <c r="E9" s="234">
        <v>0</v>
      </c>
      <c r="F9" s="234">
        <v>0</v>
      </c>
    </row>
    <row r="10" spans="1:10" x14ac:dyDescent="0.2">
      <c r="A10" s="60">
        <v>7120</v>
      </c>
      <c r="B10" s="60" t="s">
        <v>590</v>
      </c>
      <c r="C10" s="234">
        <v>0</v>
      </c>
      <c r="D10" s="234">
        <v>0</v>
      </c>
      <c r="E10" s="234">
        <v>0</v>
      </c>
      <c r="F10" s="234">
        <v>0</v>
      </c>
    </row>
    <row r="11" spans="1:10" x14ac:dyDescent="0.2">
      <c r="A11" s="60">
        <v>7130</v>
      </c>
      <c r="B11" s="60" t="s">
        <v>589</v>
      </c>
      <c r="C11" s="234">
        <v>0</v>
      </c>
      <c r="D11" s="234">
        <v>0</v>
      </c>
      <c r="E11" s="234">
        <v>0</v>
      </c>
      <c r="F11" s="234">
        <v>0</v>
      </c>
    </row>
    <row r="12" spans="1:10" x14ac:dyDescent="0.2">
      <c r="A12" s="60">
        <v>7140</v>
      </c>
      <c r="B12" s="60" t="s">
        <v>588</v>
      </c>
      <c r="C12" s="234">
        <v>0</v>
      </c>
      <c r="D12" s="234">
        <v>0</v>
      </c>
      <c r="E12" s="234">
        <v>0</v>
      </c>
      <c r="F12" s="234">
        <v>0</v>
      </c>
    </row>
    <row r="13" spans="1:10" x14ac:dyDescent="0.2">
      <c r="A13" s="60">
        <v>7150</v>
      </c>
      <c r="B13" s="60" t="s">
        <v>587</v>
      </c>
      <c r="C13" s="234">
        <v>0</v>
      </c>
      <c r="D13" s="234">
        <v>0</v>
      </c>
      <c r="E13" s="234">
        <v>0</v>
      </c>
      <c r="F13" s="234">
        <v>0</v>
      </c>
    </row>
    <row r="14" spans="1:10" x14ac:dyDescent="0.2">
      <c r="A14" s="60">
        <v>7160</v>
      </c>
      <c r="B14" s="60" t="s">
        <v>586</v>
      </c>
      <c r="C14" s="234">
        <v>0</v>
      </c>
      <c r="D14" s="234">
        <v>0</v>
      </c>
      <c r="E14" s="234">
        <v>0</v>
      </c>
      <c r="F14" s="234">
        <v>0</v>
      </c>
    </row>
    <row r="15" spans="1:10" x14ac:dyDescent="0.2">
      <c r="A15" s="60">
        <v>7210</v>
      </c>
      <c r="B15" s="60" t="s">
        <v>585</v>
      </c>
      <c r="C15" s="234">
        <v>0</v>
      </c>
      <c r="D15" s="234">
        <v>0</v>
      </c>
      <c r="E15" s="234">
        <v>0</v>
      </c>
      <c r="F15" s="234">
        <v>0</v>
      </c>
    </row>
    <row r="16" spans="1:10" x14ac:dyDescent="0.2">
      <c r="A16" s="60">
        <v>7220</v>
      </c>
      <c r="B16" s="60" t="s">
        <v>584</v>
      </c>
      <c r="C16" s="234">
        <v>0</v>
      </c>
      <c r="D16" s="234">
        <v>0</v>
      </c>
      <c r="E16" s="234">
        <v>0</v>
      </c>
      <c r="F16" s="234">
        <v>0</v>
      </c>
    </row>
    <row r="17" spans="1:6" x14ac:dyDescent="0.2">
      <c r="A17" s="60">
        <v>7230</v>
      </c>
      <c r="B17" s="60" t="s">
        <v>583</v>
      </c>
      <c r="C17" s="234">
        <v>0</v>
      </c>
      <c r="D17" s="234">
        <v>0</v>
      </c>
      <c r="E17" s="234">
        <v>0</v>
      </c>
      <c r="F17" s="234">
        <v>0</v>
      </c>
    </row>
    <row r="18" spans="1:6" x14ac:dyDescent="0.2">
      <c r="A18" s="60">
        <v>7240</v>
      </c>
      <c r="B18" s="60" t="s">
        <v>582</v>
      </c>
      <c r="C18" s="234">
        <v>0</v>
      </c>
      <c r="D18" s="234">
        <v>0</v>
      </c>
      <c r="E18" s="234">
        <v>0</v>
      </c>
      <c r="F18" s="234">
        <v>0</v>
      </c>
    </row>
    <row r="19" spans="1:6" x14ac:dyDescent="0.2">
      <c r="A19" s="60">
        <v>7250</v>
      </c>
      <c r="B19" s="60" t="s">
        <v>581</v>
      </c>
      <c r="C19" s="234">
        <v>0</v>
      </c>
      <c r="D19" s="234">
        <v>0</v>
      </c>
      <c r="E19" s="234">
        <v>0</v>
      </c>
      <c r="F19" s="234">
        <v>0</v>
      </c>
    </row>
    <row r="20" spans="1:6" x14ac:dyDescent="0.2">
      <c r="A20" s="60">
        <v>7260</v>
      </c>
      <c r="B20" s="60" t="s">
        <v>580</v>
      </c>
      <c r="C20" s="234">
        <v>0</v>
      </c>
      <c r="D20" s="234">
        <v>0</v>
      </c>
      <c r="E20" s="234">
        <v>0</v>
      </c>
      <c r="F20" s="234">
        <v>0</v>
      </c>
    </row>
    <row r="21" spans="1:6" x14ac:dyDescent="0.2">
      <c r="A21" s="60">
        <v>7310</v>
      </c>
      <c r="B21" s="60" t="s">
        <v>579</v>
      </c>
      <c r="C21" s="234">
        <v>0</v>
      </c>
      <c r="D21" s="234">
        <v>0</v>
      </c>
      <c r="E21" s="234">
        <v>0</v>
      </c>
      <c r="F21" s="234">
        <v>0</v>
      </c>
    </row>
    <row r="22" spans="1:6" x14ac:dyDescent="0.2">
      <c r="A22" s="60">
        <v>7320</v>
      </c>
      <c r="B22" s="60" t="s">
        <v>578</v>
      </c>
      <c r="C22" s="234">
        <v>0</v>
      </c>
      <c r="D22" s="234">
        <v>0</v>
      </c>
      <c r="E22" s="234">
        <v>0</v>
      </c>
      <c r="F22" s="234">
        <v>0</v>
      </c>
    </row>
    <row r="23" spans="1:6" x14ac:dyDescent="0.2">
      <c r="A23" s="60">
        <v>7330</v>
      </c>
      <c r="B23" s="60" t="s">
        <v>577</v>
      </c>
      <c r="C23" s="234">
        <v>0</v>
      </c>
      <c r="D23" s="234">
        <v>0</v>
      </c>
      <c r="E23" s="234">
        <v>0</v>
      </c>
      <c r="F23" s="234">
        <v>0</v>
      </c>
    </row>
    <row r="24" spans="1:6" x14ac:dyDescent="0.2">
      <c r="A24" s="60">
        <v>7340</v>
      </c>
      <c r="B24" s="60" t="s">
        <v>576</v>
      </c>
      <c r="C24" s="234">
        <v>0</v>
      </c>
      <c r="D24" s="234">
        <v>0</v>
      </c>
      <c r="E24" s="234">
        <v>0</v>
      </c>
      <c r="F24" s="234">
        <v>0</v>
      </c>
    </row>
    <row r="25" spans="1:6" x14ac:dyDescent="0.2">
      <c r="A25" s="60">
        <v>7350</v>
      </c>
      <c r="B25" s="60" t="s">
        <v>575</v>
      </c>
      <c r="C25" s="234">
        <v>0</v>
      </c>
      <c r="D25" s="234">
        <v>0</v>
      </c>
      <c r="E25" s="234">
        <v>0</v>
      </c>
      <c r="F25" s="234">
        <v>0</v>
      </c>
    </row>
    <row r="26" spans="1:6" x14ac:dyDescent="0.2">
      <c r="A26" s="60">
        <v>7360</v>
      </c>
      <c r="B26" s="60" t="s">
        <v>574</v>
      </c>
      <c r="C26" s="234">
        <v>0</v>
      </c>
      <c r="D26" s="234">
        <v>0</v>
      </c>
      <c r="E26" s="234">
        <v>0</v>
      </c>
      <c r="F26" s="234">
        <v>0</v>
      </c>
    </row>
    <row r="27" spans="1:6" x14ac:dyDescent="0.2">
      <c r="A27" s="60">
        <v>7410</v>
      </c>
      <c r="B27" s="60" t="s">
        <v>573</v>
      </c>
      <c r="C27" s="234">
        <v>0</v>
      </c>
      <c r="D27" s="234">
        <v>0</v>
      </c>
      <c r="E27" s="234">
        <v>0</v>
      </c>
      <c r="F27" s="234">
        <v>0</v>
      </c>
    </row>
    <row r="28" spans="1:6" x14ac:dyDescent="0.2">
      <c r="A28" s="60">
        <v>7420</v>
      </c>
      <c r="B28" s="60" t="s">
        <v>572</v>
      </c>
      <c r="C28" s="234">
        <v>0</v>
      </c>
      <c r="D28" s="234">
        <v>0</v>
      </c>
      <c r="E28" s="234">
        <v>0</v>
      </c>
      <c r="F28" s="234">
        <v>0</v>
      </c>
    </row>
    <row r="29" spans="1:6" x14ac:dyDescent="0.2">
      <c r="A29" s="60">
        <v>7510</v>
      </c>
      <c r="B29" s="60" t="s">
        <v>571</v>
      </c>
      <c r="C29" s="234">
        <v>0</v>
      </c>
      <c r="D29" s="234">
        <v>0</v>
      </c>
      <c r="E29" s="234">
        <v>0</v>
      </c>
      <c r="F29" s="234">
        <v>0</v>
      </c>
    </row>
    <row r="30" spans="1:6" x14ac:dyDescent="0.2">
      <c r="A30" s="60">
        <v>7520</v>
      </c>
      <c r="B30" s="60" t="s">
        <v>570</v>
      </c>
      <c r="C30" s="234">
        <v>0</v>
      </c>
      <c r="D30" s="234">
        <v>0</v>
      </c>
      <c r="E30" s="234">
        <v>0</v>
      </c>
      <c r="F30" s="234">
        <v>0</v>
      </c>
    </row>
    <row r="31" spans="1:6" x14ac:dyDescent="0.2">
      <c r="A31" s="60">
        <v>7610</v>
      </c>
      <c r="B31" s="60" t="s">
        <v>569</v>
      </c>
      <c r="C31" s="234">
        <v>0</v>
      </c>
      <c r="D31" s="234">
        <v>0</v>
      </c>
      <c r="E31" s="234">
        <v>0</v>
      </c>
      <c r="F31" s="234">
        <v>0</v>
      </c>
    </row>
    <row r="32" spans="1:6" x14ac:dyDescent="0.2">
      <c r="A32" s="60">
        <v>7620</v>
      </c>
      <c r="B32" s="60" t="s">
        <v>568</v>
      </c>
      <c r="C32" s="234">
        <v>0</v>
      </c>
      <c r="D32" s="234">
        <v>0</v>
      </c>
      <c r="E32" s="234">
        <v>0</v>
      </c>
      <c r="F32" s="234">
        <v>0</v>
      </c>
    </row>
    <row r="33" spans="1:6" x14ac:dyDescent="0.2">
      <c r="A33" s="60">
        <v>7630</v>
      </c>
      <c r="B33" s="60" t="s">
        <v>567</v>
      </c>
      <c r="C33" s="234">
        <v>0</v>
      </c>
      <c r="D33" s="234">
        <v>0</v>
      </c>
      <c r="E33" s="234">
        <v>0</v>
      </c>
      <c r="F33" s="234">
        <v>0</v>
      </c>
    </row>
    <row r="34" spans="1:6" x14ac:dyDescent="0.2">
      <c r="A34" s="60">
        <v>7640</v>
      </c>
      <c r="B34" s="60" t="s">
        <v>566</v>
      </c>
      <c r="C34" s="234">
        <v>0</v>
      </c>
      <c r="D34" s="234">
        <v>0</v>
      </c>
      <c r="E34" s="234">
        <v>0</v>
      </c>
      <c r="F34" s="234">
        <v>0</v>
      </c>
    </row>
    <row r="35" spans="1:6" s="70" customFormat="1" x14ac:dyDescent="0.2">
      <c r="A35" s="68">
        <v>8000</v>
      </c>
      <c r="B35" s="70" t="s">
        <v>565</v>
      </c>
      <c r="C35" s="233">
        <v>0</v>
      </c>
      <c r="D35" s="233">
        <v>1097721233.0600002</v>
      </c>
      <c r="E35" s="233">
        <v>1183494722.0600002</v>
      </c>
      <c r="F35" s="233">
        <v>308576139.72000003</v>
      </c>
    </row>
    <row r="36" spans="1:6" x14ac:dyDescent="0.2">
      <c r="A36" s="60">
        <v>8110</v>
      </c>
      <c r="B36" s="60" t="s">
        <v>564</v>
      </c>
      <c r="C36" s="234">
        <v>0</v>
      </c>
      <c r="D36" s="234">
        <v>284416045.16000003</v>
      </c>
      <c r="E36" s="234">
        <v>284416045.16000003</v>
      </c>
      <c r="F36" s="234">
        <v>0</v>
      </c>
    </row>
    <row r="37" spans="1:6" x14ac:dyDescent="0.2">
      <c r="A37" s="60">
        <v>8120</v>
      </c>
      <c r="B37" s="60" t="s">
        <v>563</v>
      </c>
      <c r="C37" s="234">
        <v>0</v>
      </c>
      <c r="D37" s="234">
        <v>92914318.989999995</v>
      </c>
      <c r="E37" s="234">
        <v>98587407.180000007</v>
      </c>
      <c r="F37" s="234">
        <v>5673088.1900000004</v>
      </c>
    </row>
    <row r="38" spans="1:6" x14ac:dyDescent="0.2">
      <c r="A38" s="60">
        <v>8130</v>
      </c>
      <c r="B38" s="60" t="s">
        <v>562</v>
      </c>
      <c r="C38" s="234">
        <v>0</v>
      </c>
      <c r="D38" s="234">
        <v>12813918.18</v>
      </c>
      <c r="E38" s="234">
        <v>0</v>
      </c>
      <c r="F38" s="234">
        <v>12813918.18</v>
      </c>
    </row>
    <row r="39" spans="1:6" x14ac:dyDescent="0.2">
      <c r="A39" s="60">
        <v>8140</v>
      </c>
      <c r="B39" s="60" t="s">
        <v>561</v>
      </c>
      <c r="C39" s="234">
        <v>0</v>
      </c>
      <c r="D39" s="234">
        <v>92914318.989999995</v>
      </c>
      <c r="E39" s="234">
        <v>92914318.989999995</v>
      </c>
      <c r="F39" s="234">
        <v>0</v>
      </c>
    </row>
    <row r="40" spans="1:6" x14ac:dyDescent="0.2">
      <c r="A40" s="60">
        <v>8150</v>
      </c>
      <c r="B40" s="60" t="s">
        <v>560</v>
      </c>
      <c r="C40" s="234">
        <v>0</v>
      </c>
      <c r="D40" s="234">
        <v>0</v>
      </c>
      <c r="E40" s="234">
        <v>92914318.989999995</v>
      </c>
      <c r="F40" s="234">
        <v>92914318.989999995</v>
      </c>
    </row>
    <row r="41" spans="1:6" x14ac:dyDescent="0.2">
      <c r="A41" s="60">
        <v>8210</v>
      </c>
      <c r="B41" s="60" t="s">
        <v>559</v>
      </c>
      <c r="C41" s="234">
        <v>0</v>
      </c>
      <c r="D41" s="234">
        <v>0</v>
      </c>
      <c r="E41" s="234">
        <v>85773489</v>
      </c>
      <c r="F41" s="234">
        <v>85773489</v>
      </c>
    </row>
    <row r="42" spans="1:6" x14ac:dyDescent="0.2">
      <c r="A42" s="60">
        <v>8220</v>
      </c>
      <c r="B42" s="60" t="s">
        <v>558</v>
      </c>
      <c r="C42" s="234">
        <v>0</v>
      </c>
      <c r="D42" s="234">
        <v>159450205.09999999</v>
      </c>
      <c r="E42" s="234">
        <v>159450205.09999999</v>
      </c>
      <c r="F42" s="234">
        <v>0</v>
      </c>
    </row>
    <row r="43" spans="1:6" x14ac:dyDescent="0.2">
      <c r="A43" s="60">
        <v>8230</v>
      </c>
      <c r="B43" s="60" t="s">
        <v>557</v>
      </c>
      <c r="C43" s="234">
        <v>0</v>
      </c>
      <c r="D43" s="234">
        <v>60862797.920000002</v>
      </c>
      <c r="E43" s="234">
        <v>73676716.099999994</v>
      </c>
      <c r="F43" s="234">
        <v>12813918.18</v>
      </c>
    </row>
    <row r="44" spans="1:6" x14ac:dyDescent="0.2">
      <c r="A44" s="60">
        <v>8240</v>
      </c>
      <c r="B44" s="60" t="s">
        <v>556</v>
      </c>
      <c r="C44" s="234">
        <v>0</v>
      </c>
      <c r="D44" s="234">
        <v>98587407.180000007</v>
      </c>
      <c r="E44" s="234">
        <v>98587407.180000007</v>
      </c>
      <c r="F44" s="234">
        <v>0</v>
      </c>
    </row>
    <row r="45" spans="1:6" x14ac:dyDescent="0.2">
      <c r="A45" s="60">
        <v>8250</v>
      </c>
      <c r="B45" s="60" t="s">
        <v>555</v>
      </c>
      <c r="C45" s="234">
        <v>0</v>
      </c>
      <c r="D45" s="234">
        <v>98587407.180000007</v>
      </c>
      <c r="E45" s="234">
        <v>98587407.180000007</v>
      </c>
      <c r="F45" s="234">
        <v>0</v>
      </c>
    </row>
    <row r="46" spans="1:6" x14ac:dyDescent="0.2">
      <c r="A46" s="60">
        <v>8260</v>
      </c>
      <c r="B46" s="60" t="s">
        <v>554</v>
      </c>
      <c r="C46" s="234">
        <v>0</v>
      </c>
      <c r="D46" s="234">
        <v>98587407.180000007</v>
      </c>
      <c r="E46" s="234">
        <v>98587407.180000007</v>
      </c>
      <c r="F46" s="234">
        <v>0</v>
      </c>
    </row>
    <row r="47" spans="1:6" x14ac:dyDescent="0.2">
      <c r="A47" s="60">
        <v>8270</v>
      </c>
      <c r="B47" s="60" t="s">
        <v>553</v>
      </c>
      <c r="C47" s="234">
        <v>0</v>
      </c>
      <c r="D47" s="234">
        <v>98587407.180000007</v>
      </c>
      <c r="E47" s="234">
        <v>0</v>
      </c>
      <c r="F47" s="234">
        <v>98587407.180000007</v>
      </c>
    </row>
    <row r="48" spans="1:6" x14ac:dyDescent="0.2">
      <c r="A48" s="114"/>
    </row>
    <row r="49" spans="1:3" ht="12.75" x14ac:dyDescent="0.2">
      <c r="A49" s="114"/>
      <c r="B49" s="220" t="s">
        <v>239</v>
      </c>
      <c r="C49" s="220"/>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134</vt:i4>
      </vt:variant>
      <vt:variant>
        <vt:lpstr>Rangos con nombre</vt:lpstr>
      </vt:variant>
      <vt:variant>
        <vt:i4>23</vt:i4>
      </vt:variant>
    </vt:vector>
  </HeadingPairs>
  <TitlesOfParts>
    <vt:vector size="157" baseType="lpstr">
      <vt:lpstr>Contenido</vt:lpstr>
      <vt:lpstr>Notas a los Edos Financieros</vt:lpstr>
      <vt:lpstr>ESF DIF</vt:lpstr>
      <vt:lpstr>ACT DIF</vt:lpstr>
      <vt:lpstr>VHP DIF</vt:lpstr>
      <vt:lpstr>EFE DIF</vt:lpstr>
      <vt:lpstr>Conciliacion_Ig DIF</vt:lpstr>
      <vt:lpstr>Conciliacion_Eg DIF</vt:lpstr>
      <vt:lpstr>Memoria DIF</vt:lpstr>
      <vt:lpstr>ESF COMUDE</vt:lpstr>
      <vt:lpstr>ACT COMUDE</vt:lpstr>
      <vt:lpstr>VHP COMUDE</vt:lpstr>
      <vt:lpstr>EFE COMUDE</vt:lpstr>
      <vt:lpstr>Conciliacion_Ig COMUDE</vt:lpstr>
      <vt:lpstr>Conciliacion_Eg COMUDE</vt:lpstr>
      <vt:lpstr>Memoria COMUDE</vt:lpstr>
      <vt:lpstr>ESF SAPAL</vt:lpstr>
      <vt:lpstr>ACT SAPAL</vt:lpstr>
      <vt:lpstr>EFE SAPAL</vt:lpstr>
      <vt:lpstr>Conciliacion_Ig SAPAL</vt:lpstr>
      <vt:lpstr>Conciliacion_Eg SAPAL</vt:lpstr>
      <vt:lpstr>Memoria SAPAL</vt:lpstr>
      <vt:lpstr>ESF MUJERES</vt:lpstr>
      <vt:lpstr>ACT MUJERES</vt:lpstr>
      <vt:lpstr>VHP MUJERES</vt:lpstr>
      <vt:lpstr>EFE MUJERES</vt:lpstr>
      <vt:lpstr>Conciliacion_Ig MUJERES</vt:lpstr>
      <vt:lpstr>Conciliacion_Eg MUJERES</vt:lpstr>
      <vt:lpstr>Memoria MUJERES</vt:lpstr>
      <vt:lpstr>ESF  ZOOLOGICO</vt:lpstr>
      <vt:lpstr>ACT ZOOLOGICO</vt:lpstr>
      <vt:lpstr>VHP ZOOLOGICO</vt:lpstr>
      <vt:lpstr>EFE ZOOLOGICO</vt:lpstr>
      <vt:lpstr>Conciliacion_Ig ZOOLOGICO</vt:lpstr>
      <vt:lpstr>Conciliacion_Eg ZOOLOGICO</vt:lpstr>
      <vt:lpstr>Memoria ZOOLOGICO</vt:lpstr>
      <vt:lpstr>ESF FID PROMOCIÓN JUVENIL</vt:lpstr>
      <vt:lpstr>ACT FID PROMOCIÓN JUVENIL</vt:lpstr>
      <vt:lpstr>VHP FID PROMOCIÓN JUVENIL</vt:lpstr>
      <vt:lpstr>EFE FID PROMOCIÓN JUVENIL</vt:lpstr>
      <vt:lpstr>Conciliacion_Ig FID PROM JUVENI</vt:lpstr>
      <vt:lpstr>Conciliacion_Eg FID PROM JUVENI</vt:lpstr>
      <vt:lpstr>Memoria FID PROMOCIÓN JUVEN</vt:lpstr>
      <vt:lpstr>ESF EXPLORA</vt:lpstr>
      <vt:lpstr>ACT EXPLORA</vt:lpstr>
      <vt:lpstr>VHP EXPLORA</vt:lpstr>
      <vt:lpstr>EFE EXPLORA</vt:lpstr>
      <vt:lpstr>Conciliacion_Ig EXPLORA</vt:lpstr>
      <vt:lpstr>Conciliacion_Eg EXPLORA</vt:lpstr>
      <vt:lpstr>Memoria EXPLORA</vt:lpstr>
      <vt:lpstr>ESF ICL</vt:lpstr>
      <vt:lpstr>ACT ICL</vt:lpstr>
      <vt:lpstr>VHP ICL</vt:lpstr>
      <vt:lpstr>EFE ICL</vt:lpstr>
      <vt:lpstr>Conciliacion_Ig ICL</vt:lpstr>
      <vt:lpstr>Conciliacion_Eg ICL</vt:lpstr>
      <vt:lpstr>Memoria ICL</vt:lpstr>
      <vt:lpstr>ESF MUSEO</vt:lpstr>
      <vt:lpstr>ACT MUSEO</vt:lpstr>
      <vt:lpstr>VHP MUSEO</vt:lpstr>
      <vt:lpstr>EFE MUSEO</vt:lpstr>
      <vt:lpstr>Conciliacion_Ig MUSEO</vt:lpstr>
      <vt:lpstr>Conciliacion_Eg MUSEO</vt:lpstr>
      <vt:lpstr>Memoria MUSEO</vt:lpstr>
      <vt:lpstr>ESF FERIA</vt:lpstr>
      <vt:lpstr>ACT FERIA</vt:lpstr>
      <vt:lpstr>VHP FERIA</vt:lpstr>
      <vt:lpstr>EFE FERIA</vt:lpstr>
      <vt:lpstr>Conciliacion_Ig FERIA</vt:lpstr>
      <vt:lpstr>Conciliacion_Eg FERIA</vt:lpstr>
      <vt:lpstr>Memoria FERIA</vt:lpstr>
      <vt:lpstr>ESF IMPLAN</vt:lpstr>
      <vt:lpstr>ACT IMPLAN</vt:lpstr>
      <vt:lpstr>VHP IMPLAN</vt:lpstr>
      <vt:lpstr>EFE IMPLAN</vt:lpstr>
      <vt:lpstr>Conciliacion_Ig IMPLAN</vt:lpstr>
      <vt:lpstr>Conciliacion_Eg IMPLAN</vt:lpstr>
      <vt:lpstr>Memoria IMPLAN</vt:lpstr>
      <vt:lpstr>ESF METROPOLITANO</vt:lpstr>
      <vt:lpstr>ACT METROPOLITANO</vt:lpstr>
      <vt:lpstr>VHP METROPOLITANO</vt:lpstr>
      <vt:lpstr>EFE METRPOLITANO</vt:lpstr>
      <vt:lpstr>Conciliacion_Ig METROPOLITANO</vt:lpstr>
      <vt:lpstr>Conciliacion_Eg METROPOLITANO</vt:lpstr>
      <vt:lpstr>Memoria METROPOLITANO</vt:lpstr>
      <vt:lpstr>ESF IMUVI</vt:lpstr>
      <vt:lpstr>ACT IMUVI</vt:lpstr>
      <vt:lpstr>VHP IMUVI</vt:lpstr>
      <vt:lpstr>EFE IMUVI</vt:lpstr>
      <vt:lpstr>Conciliacion_Ig IMUVI</vt:lpstr>
      <vt:lpstr>Conciliacion_Eg IMUVI</vt:lpstr>
      <vt:lpstr>Memoria IMUVI</vt:lpstr>
      <vt:lpstr>ESF BOMBEROS</vt:lpstr>
      <vt:lpstr>ACT BOMBEROS</vt:lpstr>
      <vt:lpstr>VHP BOMBEROS</vt:lpstr>
      <vt:lpstr>EFE BOMBREROS</vt:lpstr>
      <vt:lpstr>Conciliacion_Ig BOMBEROS</vt:lpstr>
      <vt:lpstr>Conciliacion_Eg BOMBEROS</vt:lpstr>
      <vt:lpstr>Memoria BOMBEROS</vt:lpstr>
      <vt:lpstr>ESF FCI</vt:lpstr>
      <vt:lpstr>ACT FCI</vt:lpstr>
      <vt:lpstr>VHP FCI</vt:lpstr>
      <vt:lpstr>EFE FCI</vt:lpstr>
      <vt:lpstr>Conciliacion_Ig FCI</vt:lpstr>
      <vt:lpstr>Conciliacion_Eg FCI</vt:lpstr>
      <vt:lpstr>Memoria FCI</vt:lpstr>
      <vt:lpstr>ESF FIDOC</vt:lpstr>
      <vt:lpstr>ACT FIDOC</vt:lpstr>
      <vt:lpstr>VHP FIDOC</vt:lpstr>
      <vt:lpstr>EFE FIDOC</vt:lpstr>
      <vt:lpstr>Conciliacion_Ig FIDOC</vt:lpstr>
      <vt:lpstr>Conciliacion_Eg FIDOC</vt:lpstr>
      <vt:lpstr>Memoria FIDOC</vt:lpstr>
      <vt:lpstr>ESF SIAP</vt:lpstr>
      <vt:lpstr>ACT SIAP</vt:lpstr>
      <vt:lpstr>VHP SIAP</vt:lpstr>
      <vt:lpstr>EFE SIAP</vt:lpstr>
      <vt:lpstr>Conciliacion_Ig SIAP</vt:lpstr>
      <vt:lpstr>Conciliacion_Eg SIAP</vt:lpstr>
      <vt:lpstr>Memoria SIAP</vt:lpstr>
      <vt:lpstr>ESF ACADEMIA</vt:lpstr>
      <vt:lpstr>ACT ACADEMIA</vt:lpstr>
      <vt:lpstr>VHP ACADEMIA</vt:lpstr>
      <vt:lpstr>EFE ACADEMIA</vt:lpstr>
      <vt:lpstr>Conciliacion_Ig ACADEMIA</vt:lpstr>
      <vt:lpstr>Conciliacion_Eg ACADEMIA</vt:lpstr>
      <vt:lpstr>Memoria ACADEMIA</vt:lpstr>
      <vt:lpstr>ESF IMJU</vt:lpstr>
      <vt:lpstr>ACT IMJU</vt:lpstr>
      <vt:lpstr>VHP IMJU</vt:lpstr>
      <vt:lpstr>EFE IMJU</vt:lpstr>
      <vt:lpstr>Conciliacion_Ig IMJU</vt:lpstr>
      <vt:lpstr>Conciliacion_Eg IMJU</vt:lpstr>
      <vt:lpstr>Memoria IMJU</vt:lpstr>
      <vt:lpstr>'ACT ACADEMIA'!Área_de_impresión</vt:lpstr>
      <vt:lpstr>'ACT ICL'!Área_de_impresión</vt:lpstr>
      <vt:lpstr>'ACT IMPLAN'!Área_de_impresión</vt:lpstr>
      <vt:lpstr>'Conciliacion_Eg ICL'!Área_de_impresión</vt:lpstr>
      <vt:lpstr>'Conciliacion_Eg IMPLAN'!Área_de_impresión</vt:lpstr>
      <vt:lpstr>'Conciliacion_Eg MUSEO'!Área_de_impresión</vt:lpstr>
      <vt:lpstr>'Conciliacion_Ig ACADEMIA'!Área_de_impresión</vt:lpstr>
      <vt:lpstr>'Conciliacion_Ig ICL'!Área_de_impresión</vt:lpstr>
      <vt:lpstr>'Conciliacion_Ig IMPLAN'!Área_de_impresión</vt:lpstr>
      <vt:lpstr>'Conciliacion_Ig MUSEO'!Área_de_impresión</vt:lpstr>
      <vt:lpstr>'EFE FCI'!Área_de_impresión</vt:lpstr>
      <vt:lpstr>'EFE ICL'!Área_de_impresión</vt:lpstr>
      <vt:lpstr>'EFE IMPLAN'!Área_de_impresión</vt:lpstr>
      <vt:lpstr>'ESF ICL'!Área_de_impresión</vt:lpstr>
      <vt:lpstr>'ESF IMPLAN'!Área_de_impresión</vt:lpstr>
      <vt:lpstr>'Memoria ACADEMIA'!Área_de_impresión</vt:lpstr>
      <vt:lpstr>'Memoria ICL'!Área_de_impresión</vt:lpstr>
      <vt:lpstr>'Memoria IMPLAN'!Área_de_impresión</vt:lpstr>
      <vt:lpstr>'VHP ACADEMIA'!Área_de_impresión</vt:lpstr>
      <vt:lpstr>'VHP ICL'!Área_de_impresión</vt:lpstr>
      <vt:lpstr>'ACT IMPLAN'!Títulos_a_imprimir</vt:lpstr>
      <vt:lpstr>'EFE IMPLAN'!Títulos_a_imprimir</vt:lpstr>
      <vt:lpstr>'ESF IMPLAN'!Títulos_a_imprimir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Edmundo Contreras Veloz</dc:creator>
  <cp:lastModifiedBy>Claudia Elizabeth Casillas Villegas</cp:lastModifiedBy>
  <cp:lastPrinted>2022-03-16T15:08:55Z</cp:lastPrinted>
  <dcterms:created xsi:type="dcterms:W3CDTF">2022-03-14T21:07:32Z</dcterms:created>
  <dcterms:modified xsi:type="dcterms:W3CDTF">2022-11-11T18:09:42Z</dcterms:modified>
</cp:coreProperties>
</file>